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ergi\Documents\SEO\SEO\AA_Webs\Excel Vorlage\Generador\"/>
    </mc:Choice>
  </mc:AlternateContent>
  <xr:revisionPtr revIDLastSave="0" documentId="13_ncr:1_{702D34F1-1840-4183-BFB4-91A2D5399400}" xr6:coauthVersionLast="47" xr6:coauthVersionMax="47" xr10:uidLastSave="{00000000-0000-0000-0000-000000000000}"/>
  <bookViews>
    <workbookView xWindow="690" yWindow="690" windowWidth="25500" windowHeight="13500" tabRatio="500" xr2:uid="{00000000-000D-0000-FFFF-FFFF00000000}"/>
  </bookViews>
  <sheets>
    <sheet name="Ausleihliste" sheetId="1" r:id="rId1"/>
    <sheet name="Übersicht" sheetId="2" r:id="rId2"/>
  </sheets>
  <definedNames>
    <definedName name="_xlnm.Print_Area" localSheetId="0">Ausleihliste!$A$1:$N$27</definedName>
    <definedName name="_xlnm.Print_Area" localSheetId="1">Übersicht!$A$1:$G$21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19" i="2" l="1"/>
  <c r="C18" i="2"/>
  <c r="C17" i="2"/>
  <c r="C16" i="2"/>
  <c r="C15" i="2"/>
  <c r="C14" i="2"/>
  <c r="C13" i="2"/>
  <c r="C20" i="2" s="1"/>
  <c r="B6" i="2"/>
  <c r="L25" i="1"/>
  <c r="K25" i="1"/>
  <c r="B25" i="1"/>
  <c r="L24" i="1"/>
  <c r="K24" i="1"/>
  <c r="B24" i="1"/>
  <c r="L23" i="1"/>
  <c r="K23" i="1"/>
  <c r="B23" i="1"/>
  <c r="L22" i="1"/>
  <c r="K22" i="1"/>
  <c r="B22" i="1"/>
  <c r="L21" i="1"/>
  <c r="K21" i="1"/>
  <c r="B21" i="1"/>
  <c r="L20" i="1"/>
  <c r="K20" i="1"/>
  <c r="B20" i="1"/>
  <c r="L19" i="1"/>
  <c r="K19" i="1"/>
  <c r="B19" i="1"/>
  <c r="L18" i="1"/>
  <c r="K18" i="1"/>
  <c r="B18" i="1"/>
  <c r="L17" i="1"/>
  <c r="K17" i="1"/>
  <c r="B17" i="1"/>
  <c r="L16" i="1"/>
  <c r="K16" i="1"/>
  <c r="B16" i="1"/>
  <c r="L15" i="1"/>
  <c r="K15" i="1"/>
  <c r="B15" i="1"/>
  <c r="L14" i="1"/>
  <c r="K14" i="1"/>
  <c r="B14" i="1"/>
  <c r="L13" i="1"/>
  <c r="K13" i="1"/>
  <c r="B13" i="1"/>
  <c r="L12" i="1"/>
  <c r="K12" i="1"/>
  <c r="B12" i="1"/>
  <c r="L11" i="1"/>
  <c r="K11" i="1"/>
  <c r="B11" i="1"/>
  <c r="L10" i="1"/>
  <c r="K10" i="1"/>
  <c r="B9" i="2" s="1"/>
  <c r="B10" i="1"/>
  <c r="L9" i="1"/>
  <c r="K9" i="1"/>
  <c r="E9" i="2" s="1"/>
  <c r="B9" i="1"/>
  <c r="L8" i="1"/>
  <c r="K8" i="1"/>
  <c r="B8" i="1"/>
  <c r="E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7" authorId="0" shapeId="0" xr:uid="{00000000-0006-0000-0000-000001000000}">
      <text>
        <r>
          <rPr>
            <sz val="10"/>
            <rFont val="Arial"/>
            <family val="2"/>
          </rPr>
          <t>Laufende Nummer – zählt automatisch mit jeder ausgefüllten Zeile.</t>
        </r>
      </text>
    </comment>
    <comment ref="K7" authorId="0" shapeId="0" xr:uid="{00000000-0006-0000-0000-000002000000}">
      <text>
        <r>
          <rPr>
            <sz val="10"/>
            <rFont val="Arial"/>
            <family val="2"/>
          </rPr>
          <t>Automatisch berechnet aus den Datumsfeldern. Nicht überschreiben.</t>
        </r>
      </text>
    </comment>
    <comment ref="L7" authorId="0" shapeId="0" xr:uid="{00000000-0006-0000-0000-000003000000}">
      <text>
        <r>
          <rPr>
            <sz val="10"/>
            <rFont val="Arial"/>
            <family val="2"/>
          </rPr>
          <t>Verbleibende Tage bis zur geplanten Rückgabe. Negativ = überfällig.</t>
        </r>
      </text>
    </comment>
  </commentList>
</comments>
</file>

<file path=xl/sharedStrings.xml><?xml version="1.0" encoding="utf-8"?>
<sst xmlns="http://schemas.openxmlformats.org/spreadsheetml/2006/main" count="99" uniqueCount="84">
  <si>
    <t>AUSLEIHLISTE</t>
  </si>
  <si>
    <t>So funktioniert's:  Tragen Sie jede Ausleihe in einer neuen Zeile ein. Die gelb hinterlegten Felder werden von Hand ausgefüllt. Status, Frist und Farbmarkierung berechnen sich automatisch. Sobald ein Datum in »Zurückgegeben am« steht, gilt der Gegenstand als zurückgegeben.</t>
  </si>
  <si>
    <t>Nr.</t>
  </si>
  <si>
    <t>Inventar-Nr.</t>
  </si>
  <si>
    <t>Gegenstand</t>
  </si>
  <si>
    <t>Kategorie</t>
  </si>
  <si>
    <t>Ausleiher (Name)</t>
  </si>
  <si>
    <t>Abteilung / Kontakt</t>
  </si>
  <si>
    <t>Ausgeliehen am</t>
  </si>
  <si>
    <t>Rückgabe geplant</t>
  </si>
  <si>
    <t>Zurückgegeben am</t>
  </si>
  <si>
    <t>Status</t>
  </si>
  <si>
    <t>Restfrist (Tage)</t>
  </si>
  <si>
    <t>Bemerkung</t>
  </si>
  <si>
    <t>INV-0125</t>
  </si>
  <si>
    <t>Bohrmaschine Akku 18V</t>
  </si>
  <si>
    <t>Werkzeug</t>
  </si>
  <si>
    <t>Martina Sölden</t>
  </si>
  <si>
    <t>Werkstatt</t>
  </si>
  <si>
    <t>Vollständig, inkl. 2 Akkus</t>
  </si>
  <si>
    <t>INV-0088</t>
  </si>
  <si>
    <t>Beamer FullHD</t>
  </si>
  <si>
    <t>Elektronik</t>
  </si>
  <si>
    <t>Jonas Ackermann</t>
  </si>
  <si>
    <t>Vertrieb</t>
  </si>
  <si>
    <t>Für Kundenpräsentation</t>
  </si>
  <si>
    <t>INV-0342</t>
  </si>
  <si>
    <t>Laptop 14"</t>
  </si>
  <si>
    <t>Referat Bildung</t>
  </si>
  <si>
    <t>Verwaltung</t>
  </si>
  <si>
    <t>Rückgabe überfällig – nachfassen</t>
  </si>
  <si>
    <t>INV-0210</t>
  </si>
  <si>
    <t>Bollerwagen</t>
  </si>
  <si>
    <t>Transport</t>
  </si>
  <si>
    <t>Sabine Krüger</t>
  </si>
  <si>
    <t>Eventteam</t>
  </si>
  <si>
    <t>INV-0007</t>
  </si>
  <si>
    <t>Werkzeugkoffer 120-tlg.</t>
  </si>
  <si>
    <t>Ahmet Yilmaz</t>
  </si>
  <si>
    <t>Haustechnik</t>
  </si>
  <si>
    <t>Ein Bit fehlt – ersetzt</t>
  </si>
  <si>
    <t>INV-0451</t>
  </si>
  <si>
    <t>Kamera Spiegelreflex</t>
  </si>
  <si>
    <t>Lena Hoffmann</t>
  </si>
  <si>
    <t>Marketing</t>
  </si>
  <si>
    <t>Mit Stativ und Tasche</t>
  </si>
  <si>
    <t>INV-0163</t>
  </si>
  <si>
    <t>Zelt 3x3 m</t>
  </si>
  <si>
    <t>Ausstattung</t>
  </si>
  <si>
    <t>Freiwilligenteam</t>
  </si>
  <si>
    <t>Trocken zurückgegeben</t>
  </si>
  <si>
    <t>INV-0299</t>
  </si>
  <si>
    <t>Messgerät Laser-Entfernung</t>
  </si>
  <si>
    <t>Thomas Berger</t>
  </si>
  <si>
    <t>Bauleitung</t>
  </si>
  <si>
    <t>INV-0134</t>
  </si>
  <si>
    <t>Kabeltrommel 50 m</t>
  </si>
  <si>
    <t>Überfällig – erinnern</t>
  </si>
  <si>
    <t>INV-0500</t>
  </si>
  <si>
    <t>Tablet 10"</t>
  </si>
  <si>
    <t>Nicole Wagner</t>
  </si>
  <si>
    <t>Neugerät, mit Hülle</t>
  </si>
  <si>
    <t>Legende:   Gelbe Felder = manuell ausfüllen · Nr./Status/Restfrist berechnen sich automatisch   |   Farben:   Blau = ausgeliehen · Rot = überfällig · Grün = zurückgegeben</t>
  </si>
  <si>
    <t>ÜBERSICHT</t>
  </si>
  <si>
    <t>Automatische Auswertung der Ausleihliste · Stand: heute</t>
  </si>
  <si>
    <t>Gesamt erfasst</t>
  </si>
  <si>
    <t>Aktuell ausgeliehen</t>
  </si>
  <si>
    <t>Überfällig</t>
  </si>
  <si>
    <t>Zurückgegeben</t>
  </si>
  <si>
    <t>Ausleihen nach Kategorie</t>
  </si>
  <si>
    <t>Hinweise zur Nutzung</t>
  </si>
  <si>
    <t>Anzahl</t>
  </si>
  <si>
    <t>Alle Werte auf diesem Blatt werden automatisch</t>
  </si>
  <si>
    <t>aus dem Blatt »Ausleihliste« berechnet.</t>
  </si>
  <si>
    <t>Neue Ausleihen einfach dort in einer neuen</t>
  </si>
  <si>
    <t>Zeile ergänzen – die Übersicht aktualisiert sich.</t>
  </si>
  <si>
    <t>Möbel</t>
  </si>
  <si>
    <t>Fahrzeug</t>
  </si>
  <si>
    <t>»Überfällig« erscheint, sobald das geplante</t>
  </si>
  <si>
    <t>Sonstiges</t>
  </si>
  <si>
    <t>Rückgabedatum überschritten ist und noch kein</t>
  </si>
  <si>
    <t>Gesamt</t>
  </si>
  <si>
    <t>Rückgabedatum eingetragen wurde.</t>
  </si>
  <si>
    <t>Verwaltung ausgeliehener Gegenstände · Geräte · Materialien   |   Geschäftsjahr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</si>
</sst>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19" x14ac:knownFonts="1">
    <font>
      <sz val="11"/>
      <color theme="1"/>
      <name val="Calibri"/>
      <family val="2"/>
      <charset val="1"/>
    </font>
    <font>
      <b/>
      <sz val="22"/>
      <color rgb="FFFFFFFF"/>
      <name val="Calibri"/>
      <charset val="1"/>
    </font>
    <font>
      <sz val="10"/>
      <color rgb="FFD9E6EA"/>
      <name val="Calibri"/>
      <charset val="1"/>
    </font>
    <font>
      <sz val="9.5"/>
      <color rgb="FF5A6B70"/>
      <name val="Calibri"/>
      <charset val="1"/>
    </font>
    <font>
      <b/>
      <sz val="10"/>
      <color rgb="FFFFFFFF"/>
      <name val="Calibri"/>
      <charset val="1"/>
    </font>
    <font>
      <b/>
      <sz val="10"/>
      <color rgb="FF1F5C6B"/>
      <name val="Calibri"/>
      <charset val="1"/>
    </font>
    <font>
      <sz val="10"/>
      <color rgb="FF333333"/>
      <name val="Calibri"/>
      <charset val="1"/>
    </font>
    <font>
      <sz val="10"/>
      <color rgb="FF222222"/>
      <name val="Calibri"/>
      <charset val="1"/>
    </font>
    <font>
      <b/>
      <sz val="9.5"/>
      <color rgb="FFFFFFFF"/>
      <name val="Calibri"/>
      <charset val="1"/>
    </font>
    <font>
      <b/>
      <sz val="10"/>
      <color rgb="FF333333"/>
      <name val="Calibri"/>
      <charset val="1"/>
    </font>
    <font>
      <i/>
      <sz val="9.5"/>
      <color rgb="FF5A6B70"/>
      <name val="Calibri"/>
      <charset val="1"/>
    </font>
    <font>
      <i/>
      <sz val="8.5"/>
      <color rgb="FF5A6B70"/>
      <name val="Calibri"/>
      <charset val="1"/>
    </font>
    <font>
      <sz val="10"/>
      <name val="Arial"/>
      <family val="2"/>
    </font>
    <font>
      <b/>
      <sz val="20"/>
      <color rgb="FFFFFFFF"/>
      <name val="Calibri"/>
      <charset val="1"/>
    </font>
    <font>
      <b/>
      <sz val="26"/>
      <color rgb="FF222222"/>
      <name val="Calibri"/>
      <charset val="1"/>
    </font>
    <font>
      <b/>
      <sz val="26"/>
      <color rgb="FF2E6DA4"/>
      <name val="Calibri"/>
      <charset val="1"/>
    </font>
    <font>
      <b/>
      <sz val="26"/>
      <color rgb="FFC0392B"/>
      <name val="Calibri"/>
      <charset val="1"/>
    </font>
    <font>
      <b/>
      <sz val="26"/>
      <color rgb="FF3F8F5B"/>
      <name val="Calibri"/>
      <charset val="1"/>
    </font>
    <font>
      <b/>
      <sz val="12"/>
      <color rgb="FF1F5C6B"/>
      <name val="Calibri"/>
      <charset val="1"/>
    </font>
  </fonts>
  <fills count="12">
    <fill>
      <patternFill patternType="none"/>
    </fill>
    <fill>
      <patternFill patternType="gray125"/>
    </fill>
    <fill>
      <patternFill patternType="solid">
        <fgColor rgb="FF1F5C6B"/>
        <bgColor rgb="FF2E6DA4"/>
      </patternFill>
    </fill>
    <fill>
      <patternFill patternType="solid">
        <fgColor rgb="FF2E8B9E"/>
        <bgColor rgb="FF2E6DA4"/>
      </patternFill>
    </fill>
    <fill>
      <patternFill patternType="solid">
        <fgColor rgb="FFF4F7F8"/>
        <bgColor rgb="FFFFFFFF"/>
      </patternFill>
    </fill>
    <fill>
      <patternFill patternType="solid">
        <fgColor rgb="FF153F49"/>
        <bgColor rgb="FF333333"/>
      </patternFill>
    </fill>
    <fill>
      <patternFill patternType="solid">
        <fgColor rgb="FFFFFFFF"/>
        <bgColor rgb="FFF4F7F8"/>
      </patternFill>
    </fill>
    <fill>
      <patternFill patternType="solid">
        <fgColor rgb="FFD6E8EC"/>
        <bgColor rgb="FFD9E6EA"/>
      </patternFill>
    </fill>
    <fill>
      <patternFill patternType="solid">
        <fgColor rgb="FFFFF7E0"/>
        <bgColor rgb="FFF4F7F8"/>
      </patternFill>
    </fill>
    <fill>
      <patternFill patternType="solid">
        <fgColor rgb="FF2E6DA4"/>
        <bgColor rgb="FF2E8B9E"/>
      </patternFill>
    </fill>
    <fill>
      <patternFill patternType="solid">
        <fgColor rgb="FFC0392B"/>
        <bgColor rgb="FF993366"/>
      </patternFill>
    </fill>
    <fill>
      <patternFill patternType="solid">
        <fgColor rgb="FF3F8F5B"/>
        <bgColor rgb="FF2E8B9E"/>
      </patternFill>
    </fill>
  </fills>
  <borders count="3">
    <border>
      <left/>
      <right/>
      <top/>
      <bottom/>
      <diagonal/>
    </border>
    <border>
      <left style="thin">
        <color rgb="FFC9D6DA"/>
      </left>
      <right style="thin">
        <color rgb="FFC9D6DA"/>
      </right>
      <top style="thin">
        <color rgb="FFC9D6DA"/>
      </top>
      <bottom style="thin">
        <color rgb="FFC9D6DA"/>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41">
    <xf numFmtId="0" fontId="0" fillId="0" borderId="0" xfId="0"/>
    <xf numFmtId="0" fontId="18" fillId="0" borderId="0" xfId="0" applyFont="1" applyAlignment="1">
      <alignment horizontal="left" vertical="center"/>
    </xf>
    <xf numFmtId="0" fontId="17" fillId="4" borderId="1" xfId="0" applyFont="1" applyFill="1" applyBorder="1" applyAlignment="1">
      <alignment horizontal="center" vertical="center"/>
    </xf>
    <xf numFmtId="0" fontId="16" fillId="4" borderId="1" xfId="0" applyFont="1" applyFill="1" applyBorder="1" applyAlignment="1">
      <alignment horizontal="center" vertical="center"/>
    </xf>
    <xf numFmtId="0" fontId="4" fillId="11" borderId="1" xfId="0" applyFont="1" applyFill="1" applyBorder="1" applyAlignment="1">
      <alignment horizontal="left" vertical="center" indent="1"/>
    </xf>
    <xf numFmtId="0" fontId="4" fillId="10" borderId="1" xfId="0" applyFont="1" applyFill="1" applyBorder="1" applyAlignment="1">
      <alignment horizontal="left" vertical="center" indent="1"/>
    </xf>
    <xf numFmtId="0" fontId="15" fillId="4" borderId="1" xfId="0" applyFont="1" applyFill="1" applyBorder="1" applyAlignment="1">
      <alignment horizontal="center" vertical="center"/>
    </xf>
    <xf numFmtId="0" fontId="14" fillId="4" borderId="1" xfId="0" applyFont="1" applyFill="1" applyBorder="1" applyAlignment="1">
      <alignment horizontal="center" vertical="center"/>
    </xf>
    <xf numFmtId="0" fontId="4" fillId="9" borderId="1" xfId="0" applyFont="1" applyFill="1" applyBorder="1" applyAlignment="1">
      <alignment horizontal="left" vertical="center" indent="1"/>
    </xf>
    <xf numFmtId="0" fontId="4" fillId="5" borderId="1" xfId="0" applyFont="1" applyFill="1" applyBorder="1" applyAlignment="1">
      <alignment horizontal="left" vertical="center" indent="1"/>
    </xf>
    <xf numFmtId="0" fontId="13" fillId="2" borderId="0" xfId="0" applyFont="1" applyFill="1" applyAlignment="1">
      <alignment horizontal="left" vertical="center" indent="1"/>
    </xf>
    <xf numFmtId="0" fontId="11" fillId="0" borderId="0" xfId="0" applyFont="1" applyAlignment="1">
      <alignment horizontal="left" vertical="center" indent="1"/>
    </xf>
    <xf numFmtId="0" fontId="3" fillId="4" borderId="1" xfId="0" applyFont="1" applyFill="1" applyBorder="1" applyAlignment="1">
      <alignment horizontal="left" vertical="center" wrapText="1" indent="1"/>
    </xf>
    <xf numFmtId="0" fontId="2" fillId="3" borderId="0" xfId="0" applyFont="1" applyFill="1" applyAlignment="1">
      <alignment horizontal="left" vertical="center" indent="1"/>
    </xf>
    <xf numFmtId="0" fontId="1" fillId="2" borderId="0" xfId="0" applyFont="1" applyFill="1" applyAlignment="1">
      <alignment horizontal="left" vertical="center" indent="1"/>
    </xf>
    <xf numFmtId="0" fontId="4" fillId="5" borderId="2" xfId="0" applyFont="1" applyFill="1" applyBorder="1" applyAlignment="1">
      <alignment horizontal="center" vertical="center" wrapText="1"/>
    </xf>
    <xf numFmtId="0" fontId="5" fillId="6" borderId="1" xfId="0" applyFont="1" applyFill="1" applyBorder="1" applyAlignment="1">
      <alignment horizontal="center" vertical="center"/>
    </xf>
    <xf numFmtId="0" fontId="6" fillId="6" borderId="1" xfId="0" applyFont="1" applyFill="1" applyBorder="1" applyAlignment="1">
      <alignment horizontal="center" vertical="center"/>
    </xf>
    <xf numFmtId="0" fontId="7" fillId="6" borderId="1" xfId="0" applyFont="1" applyFill="1" applyBorder="1" applyAlignment="1">
      <alignment horizontal="left" vertical="center" indent="1"/>
    </xf>
    <xf numFmtId="0" fontId="6" fillId="6" borderId="1" xfId="0" applyFont="1" applyFill="1" applyBorder="1" applyAlignment="1">
      <alignment horizontal="left" vertical="center" indent="1"/>
    </xf>
    <xf numFmtId="164" fontId="6" fillId="6" borderId="1" xfId="0" applyNumberFormat="1" applyFont="1" applyFill="1" applyBorder="1" applyAlignment="1">
      <alignment horizontal="center" vertical="center"/>
    </xf>
    <xf numFmtId="0" fontId="8" fillId="0" borderId="1" xfId="0" applyFont="1" applyBorder="1" applyAlignment="1">
      <alignment horizontal="center" vertical="center"/>
    </xf>
    <xf numFmtId="165" fontId="9" fillId="6" borderId="1" xfId="0" applyNumberFormat="1" applyFont="1" applyFill="1" applyBorder="1" applyAlignment="1">
      <alignment horizontal="center" vertical="center"/>
    </xf>
    <xf numFmtId="0" fontId="10" fillId="6" borderId="1" xfId="0" applyFont="1" applyFill="1" applyBorder="1" applyAlignment="1">
      <alignment horizontal="left" vertical="center" indent="1"/>
    </xf>
    <xf numFmtId="0" fontId="5" fillId="7" borderId="1" xfId="0" applyFont="1" applyFill="1" applyBorder="1" applyAlignment="1">
      <alignment horizontal="center" vertical="center"/>
    </xf>
    <xf numFmtId="0" fontId="6" fillId="7" borderId="1" xfId="0" applyFont="1" applyFill="1" applyBorder="1" applyAlignment="1">
      <alignment horizontal="center" vertical="center"/>
    </xf>
    <xf numFmtId="0" fontId="7" fillId="7" borderId="1" xfId="0" applyFont="1" applyFill="1" applyBorder="1" applyAlignment="1">
      <alignment horizontal="left" vertical="center" indent="1"/>
    </xf>
    <xf numFmtId="0" fontId="6" fillId="7" borderId="1" xfId="0" applyFont="1" applyFill="1" applyBorder="1" applyAlignment="1">
      <alignment horizontal="left" vertical="center" indent="1"/>
    </xf>
    <xf numFmtId="164" fontId="6" fillId="7" borderId="1" xfId="0" applyNumberFormat="1" applyFont="1" applyFill="1" applyBorder="1" applyAlignment="1">
      <alignment horizontal="center" vertical="center"/>
    </xf>
    <xf numFmtId="165" fontId="9" fillId="7" borderId="1" xfId="0" applyNumberFormat="1" applyFont="1" applyFill="1" applyBorder="1" applyAlignment="1">
      <alignment horizontal="center" vertical="center"/>
    </xf>
    <xf numFmtId="0" fontId="10" fillId="7" borderId="1" xfId="0" applyFont="1" applyFill="1" applyBorder="1" applyAlignment="1">
      <alignment horizontal="left" vertical="center" indent="1"/>
    </xf>
    <xf numFmtId="0" fontId="6" fillId="8" borderId="1" xfId="0" applyFont="1" applyFill="1" applyBorder="1" applyAlignment="1">
      <alignment horizontal="center" vertical="center"/>
    </xf>
    <xf numFmtId="0" fontId="7" fillId="8" borderId="1" xfId="0" applyFont="1" applyFill="1" applyBorder="1" applyAlignment="1">
      <alignment horizontal="left" vertical="center" indent="1"/>
    </xf>
    <xf numFmtId="0" fontId="6" fillId="8" borderId="1" xfId="0" applyFont="1" applyFill="1" applyBorder="1" applyAlignment="1">
      <alignment horizontal="left" vertical="center" indent="1"/>
    </xf>
    <xf numFmtId="164" fontId="6" fillId="8" borderId="1" xfId="0" applyNumberFormat="1" applyFont="1" applyFill="1" applyBorder="1" applyAlignment="1">
      <alignment horizontal="center" vertical="center"/>
    </xf>
    <xf numFmtId="0" fontId="10" fillId="8" borderId="1" xfId="0" applyFont="1" applyFill="1" applyBorder="1" applyAlignment="1">
      <alignment horizontal="left" vertical="center" indent="1"/>
    </xf>
    <xf numFmtId="0" fontId="4" fillId="5" borderId="1" xfId="0" applyFont="1" applyFill="1" applyBorder="1" applyAlignment="1">
      <alignment horizontal="left" vertical="center" indent="1"/>
    </xf>
    <xf numFmtId="0" fontId="4" fillId="5" borderId="1" xfId="0" applyFont="1" applyFill="1" applyBorder="1" applyAlignment="1">
      <alignment horizontal="center" vertical="center"/>
    </xf>
    <xf numFmtId="0" fontId="4" fillId="3" borderId="1" xfId="0" applyFont="1" applyFill="1" applyBorder="1" applyAlignment="1">
      <alignment horizontal="left" vertical="center" indent="1"/>
    </xf>
    <xf numFmtId="0" fontId="4" fillId="3" borderId="1" xfId="0" applyFont="1" applyFill="1" applyBorder="1" applyAlignment="1">
      <alignment horizontal="center" vertical="center"/>
    </xf>
    <xf numFmtId="0" fontId="3" fillId="0" borderId="0" xfId="0" applyFont="1" applyAlignment="1">
      <alignment horizontal="left" vertical="center" indent="1"/>
    </xf>
  </cellXfs>
  <cellStyles count="1">
    <cellStyle name="Standard" xfId="0" builtinId="0"/>
  </cellStyles>
  <dxfs count="7">
    <dxf>
      <font>
        <b/>
        <color rgb="FFB9791F"/>
        <name val="Calibri"/>
        <charset val="1"/>
      </font>
    </dxf>
    <dxf>
      <font>
        <b/>
        <color rgb="FFC0392B"/>
        <name val="Calibri"/>
        <charset val="1"/>
      </font>
    </dxf>
    <dxf>
      <font>
        <b/>
        <color rgb="FFFFFFFF"/>
        <name val="Calibri"/>
        <charset val="1"/>
      </font>
      <fill>
        <patternFill>
          <bgColor rgb="FF2E6DA4"/>
        </patternFill>
      </fill>
    </dxf>
    <dxf>
      <font>
        <b/>
        <color rgb="FFFFFFFF"/>
        <name val="Calibri"/>
        <charset val="1"/>
      </font>
      <fill>
        <patternFill>
          <bgColor rgb="FFC0392B"/>
        </patternFill>
      </fill>
    </dxf>
    <dxf>
      <font>
        <b/>
        <color rgb="FFFFFFFF"/>
        <name val="Calibri"/>
        <charset val="1"/>
      </font>
      <fill>
        <patternFill>
          <bgColor rgb="FF3F8F5B"/>
        </patternFill>
      </fill>
    </dxf>
    <dxf>
      <fill>
        <patternFill>
          <bgColor rgb="FFE3F1E8"/>
        </patternFill>
      </fill>
    </dxf>
    <dxf>
      <fill>
        <patternFill>
          <bgColor rgb="FFFBE4E1"/>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B9791F"/>
      <rgbColor rgb="FF800080"/>
      <rgbColor rgb="FF2E8B9E"/>
      <rgbColor rgb="FFC0C0C0"/>
      <rgbColor rgb="FF808080"/>
      <rgbColor rgb="FF9999FF"/>
      <rgbColor rgb="FF993366"/>
      <rgbColor rgb="FFFFF7E0"/>
      <rgbColor rgb="FFE3F1E8"/>
      <rgbColor rgb="FF660066"/>
      <rgbColor rgb="FFFF8080"/>
      <rgbColor rgb="FF2E6DA4"/>
      <rgbColor rgb="FFC9D6DA"/>
      <rgbColor rgb="FF000080"/>
      <rgbColor rgb="FFFF00FF"/>
      <rgbColor rgb="FFFFFF00"/>
      <rgbColor rgb="FF00FFFF"/>
      <rgbColor rgb="FF800080"/>
      <rgbColor rgb="FF800000"/>
      <rgbColor rgb="FF1F5C6B"/>
      <rgbColor rgb="FF0000FF"/>
      <rgbColor rgb="FF00CCFF"/>
      <rgbColor rgb="FFD6E8EC"/>
      <rgbColor rgb="FFD9E6EA"/>
      <rgbColor rgb="FFF4F7F8"/>
      <rgbColor rgb="FF99CCFF"/>
      <rgbColor rgb="FFFF99CC"/>
      <rgbColor rgb="FFCC99FF"/>
      <rgbColor rgb="FFFBE4E1"/>
      <rgbColor rgb="FF3366FF"/>
      <rgbColor rgb="FF33CCCC"/>
      <rgbColor rgb="FF99CC00"/>
      <rgbColor rgb="FFFFCC00"/>
      <rgbColor rgb="FFFF9900"/>
      <rgbColor rgb="FFFF6600"/>
      <rgbColor rgb="FF5A6B70"/>
      <rgbColor rgb="FF969696"/>
      <rgbColor rgb="FF153F49"/>
      <rgbColor rgb="FF3F8F5B"/>
      <rgbColor rgb="FF003300"/>
      <rgbColor rgb="FF222222"/>
      <rgbColor rgb="FFC0392B"/>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5C6B"/>
    <pageSetUpPr fitToPage="1"/>
  </sheetPr>
  <dimension ref="B1:M27"/>
  <sheetViews>
    <sheetView showGridLines="0" tabSelected="1" zoomScaleNormal="100" workbookViewId="0">
      <pane xSplit="1" ySplit="7" topLeftCell="B8" activePane="bottomRight" state="frozen"/>
      <selection pane="topRight" activeCell="B1" sqref="B1"/>
      <selection pane="bottomLeft" activeCell="A8" sqref="A8"/>
      <selection pane="bottomRight" activeCell="K20" sqref="K20"/>
    </sheetView>
  </sheetViews>
  <sheetFormatPr baseColWidth="10" defaultColWidth="8.7109375" defaultRowHeight="15" x14ac:dyDescent="0.25"/>
  <cols>
    <col min="1" max="1" width="2.42578125" customWidth="1"/>
    <col min="2" max="2" width="6" customWidth="1"/>
    <col min="3" max="3" width="15" customWidth="1"/>
    <col min="4" max="4" width="26" customWidth="1"/>
    <col min="5" max="5" width="16" customWidth="1"/>
    <col min="6" max="6" width="22" customWidth="1"/>
    <col min="7" max="7" width="18" customWidth="1"/>
    <col min="8" max="10" width="14" customWidth="1"/>
    <col min="11" max="11" width="13" customWidth="1"/>
    <col min="12" max="12" width="12" customWidth="1"/>
    <col min="13" max="13" width="30" customWidth="1"/>
    <col min="14" max="14" width="2.42578125" customWidth="1"/>
  </cols>
  <sheetData>
    <row r="1" spans="2:13" ht="7.5" customHeight="1" x14ac:dyDescent="0.25"/>
    <row r="2" spans="2:13" ht="33.75" customHeight="1" x14ac:dyDescent="0.25">
      <c r="B2" s="14" t="s">
        <v>0</v>
      </c>
      <c r="C2" s="14"/>
      <c r="D2" s="14"/>
      <c r="E2" s="14"/>
      <c r="F2" s="14"/>
      <c r="G2" s="14"/>
      <c r="H2" s="14"/>
      <c r="I2" s="14"/>
      <c r="J2" s="14"/>
      <c r="K2" s="14"/>
      <c r="L2" s="14"/>
      <c r="M2" s="14"/>
    </row>
    <row r="3" spans="2:13" ht="19.5" customHeight="1" x14ac:dyDescent="0.25">
      <c r="B3" s="13" t="s">
        <v>83</v>
      </c>
      <c r="C3" s="13"/>
      <c r="D3" s="13"/>
      <c r="E3" s="13"/>
      <c r="F3" s="13"/>
      <c r="G3" s="13"/>
      <c r="H3" s="13"/>
      <c r="I3" s="13"/>
      <c r="J3" s="13"/>
      <c r="K3" s="13"/>
      <c r="L3" s="13"/>
      <c r="M3" s="13"/>
    </row>
    <row r="4" spans="2:13" ht="6" customHeight="1" x14ac:dyDescent="0.25"/>
    <row r="5" spans="2:13" ht="42" customHeight="1" x14ac:dyDescent="0.25">
      <c r="B5" s="12" t="s">
        <v>1</v>
      </c>
      <c r="C5" s="12"/>
      <c r="D5" s="12"/>
      <c r="E5" s="12"/>
      <c r="F5" s="12"/>
      <c r="G5" s="12"/>
      <c r="H5" s="12"/>
      <c r="I5" s="12"/>
      <c r="J5" s="12"/>
      <c r="K5" s="12"/>
      <c r="L5" s="12"/>
      <c r="M5" s="12"/>
    </row>
    <row r="6" spans="2:13" ht="6" customHeight="1" x14ac:dyDescent="0.25"/>
    <row r="7" spans="2:13" ht="30" customHeight="1" x14ac:dyDescent="0.25">
      <c r="B7" s="15" t="s">
        <v>2</v>
      </c>
      <c r="C7" s="15" t="s">
        <v>3</v>
      </c>
      <c r="D7" s="15" t="s">
        <v>4</v>
      </c>
      <c r="E7" s="15" t="s">
        <v>5</v>
      </c>
      <c r="F7" s="15" t="s">
        <v>6</v>
      </c>
      <c r="G7" s="15" t="s">
        <v>7</v>
      </c>
      <c r="H7" s="15" t="s">
        <v>8</v>
      </c>
      <c r="I7" s="15" t="s">
        <v>9</v>
      </c>
      <c r="J7" s="15" t="s">
        <v>10</v>
      </c>
      <c r="K7" s="15" t="s">
        <v>11</v>
      </c>
      <c r="L7" s="15" t="s">
        <v>12</v>
      </c>
      <c r="M7" s="15" t="s">
        <v>13</v>
      </c>
    </row>
    <row r="8" spans="2:13" ht="21.75" customHeight="1" x14ac:dyDescent="0.25">
      <c r="B8" s="16">
        <f>IF($C8="","",COUNTA($C$8:$C8))</f>
        <v>1</v>
      </c>
      <c r="C8" s="17" t="s">
        <v>14</v>
      </c>
      <c r="D8" s="18" t="s">
        <v>15</v>
      </c>
      <c r="E8" s="17" t="s">
        <v>16</v>
      </c>
      <c r="F8" s="18" t="s">
        <v>17</v>
      </c>
      <c r="G8" s="19" t="s">
        <v>18</v>
      </c>
      <c r="H8" s="20">
        <v>46223</v>
      </c>
      <c r="I8" s="20">
        <v>46230</v>
      </c>
      <c r="J8" s="20">
        <v>46228</v>
      </c>
      <c r="K8" s="21" t="str">
        <f t="shared" ref="K8:K25" ca="1" si="0">IF($D8="","",IF($J8&lt;&gt;"","Zurückgegeben",IF(AND($I8&lt;&gt;"",TODAY()&gt;$I8),"Überfällig","Ausgeliehen")))</f>
        <v>Zurückgegeben</v>
      </c>
      <c r="L8" s="22" t="str">
        <f t="shared" ref="L8:L25" ca="1" si="1">IF(OR($D8="",$J8&lt;&gt;"",$I8=""),"",$I8-TODAY())</f>
        <v/>
      </c>
      <c r="M8" s="23" t="s">
        <v>19</v>
      </c>
    </row>
    <row r="9" spans="2:13" ht="21.75" customHeight="1" x14ac:dyDescent="0.25">
      <c r="B9" s="24">
        <f>IF($C9="","",COUNTA($C$8:$C9))</f>
        <v>2</v>
      </c>
      <c r="C9" s="25" t="s">
        <v>20</v>
      </c>
      <c r="D9" s="26" t="s">
        <v>21</v>
      </c>
      <c r="E9" s="25" t="s">
        <v>22</v>
      </c>
      <c r="F9" s="26" t="s">
        <v>23</v>
      </c>
      <c r="G9" s="27" t="s">
        <v>24</v>
      </c>
      <c r="H9" s="28">
        <v>46231</v>
      </c>
      <c r="I9" s="28">
        <v>46238</v>
      </c>
      <c r="J9" s="28"/>
      <c r="K9" s="21" t="str">
        <f t="shared" ca="1" si="0"/>
        <v>Ausgeliehen</v>
      </c>
      <c r="L9" s="29">
        <f t="shared" ca="1" si="1"/>
        <v>2</v>
      </c>
      <c r="M9" s="30" t="s">
        <v>25</v>
      </c>
    </row>
    <row r="10" spans="2:13" ht="21.75" customHeight="1" x14ac:dyDescent="0.25">
      <c r="B10" s="16">
        <f>IF($C10="","",COUNTA($C$8:$C10))</f>
        <v>3</v>
      </c>
      <c r="C10" s="17" t="s">
        <v>26</v>
      </c>
      <c r="D10" s="18" t="s">
        <v>27</v>
      </c>
      <c r="E10" s="17" t="s">
        <v>22</v>
      </c>
      <c r="F10" s="18" t="s">
        <v>28</v>
      </c>
      <c r="G10" s="19" t="s">
        <v>29</v>
      </c>
      <c r="H10" s="20">
        <v>46188</v>
      </c>
      <c r="I10" s="20">
        <v>46218</v>
      </c>
      <c r="J10" s="20"/>
      <c r="K10" s="21" t="str">
        <f t="shared" ca="1" si="0"/>
        <v>Überfällig</v>
      </c>
      <c r="L10" s="22">
        <f t="shared" ca="1" si="1"/>
        <v>-18</v>
      </c>
      <c r="M10" s="23" t="s">
        <v>30</v>
      </c>
    </row>
    <row r="11" spans="2:13" ht="21.75" customHeight="1" x14ac:dyDescent="0.25">
      <c r="B11" s="24">
        <f>IF($C11="","",COUNTA($C$8:$C11))</f>
        <v>4</v>
      </c>
      <c r="C11" s="25" t="s">
        <v>31</v>
      </c>
      <c r="D11" s="26" t="s">
        <v>32</v>
      </c>
      <c r="E11" s="25" t="s">
        <v>33</v>
      </c>
      <c r="F11" s="26" t="s">
        <v>34</v>
      </c>
      <c r="G11" s="27" t="s">
        <v>35</v>
      </c>
      <c r="H11" s="28">
        <v>46233</v>
      </c>
      <c r="I11" s="28">
        <v>46240</v>
      </c>
      <c r="J11" s="28"/>
      <c r="K11" s="21" t="str">
        <f t="shared" ca="1" si="0"/>
        <v>Ausgeliehen</v>
      </c>
      <c r="L11" s="29">
        <f t="shared" ca="1" si="1"/>
        <v>4</v>
      </c>
      <c r="M11" s="30"/>
    </row>
    <row r="12" spans="2:13" ht="21.75" customHeight="1" x14ac:dyDescent="0.25">
      <c r="B12" s="16">
        <f>IF($C12="","",COUNTA($C$8:$C12))</f>
        <v>5</v>
      </c>
      <c r="C12" s="17" t="s">
        <v>36</v>
      </c>
      <c r="D12" s="18" t="s">
        <v>37</v>
      </c>
      <c r="E12" s="17" t="s">
        <v>16</v>
      </c>
      <c r="F12" s="18" t="s">
        <v>38</v>
      </c>
      <c r="G12" s="19" t="s">
        <v>39</v>
      </c>
      <c r="H12" s="20">
        <v>46218</v>
      </c>
      <c r="I12" s="20">
        <v>46225</v>
      </c>
      <c r="J12" s="20">
        <v>46224</v>
      </c>
      <c r="K12" s="21" t="str">
        <f t="shared" ca="1" si="0"/>
        <v>Zurückgegeben</v>
      </c>
      <c r="L12" s="22" t="str">
        <f t="shared" ca="1" si="1"/>
        <v/>
      </c>
      <c r="M12" s="23" t="s">
        <v>40</v>
      </c>
    </row>
    <row r="13" spans="2:13" ht="21.75" customHeight="1" x14ac:dyDescent="0.25">
      <c r="B13" s="24">
        <f>IF($C13="","",COUNTA($C$8:$C13))</f>
        <v>6</v>
      </c>
      <c r="C13" s="25" t="s">
        <v>41</v>
      </c>
      <c r="D13" s="26" t="s">
        <v>42</v>
      </c>
      <c r="E13" s="25" t="s">
        <v>22</v>
      </c>
      <c r="F13" s="26" t="s">
        <v>43</v>
      </c>
      <c r="G13" s="27" t="s">
        <v>44</v>
      </c>
      <c r="H13" s="28">
        <v>46232</v>
      </c>
      <c r="I13" s="28">
        <v>46246</v>
      </c>
      <c r="J13" s="28"/>
      <c r="K13" s="21" t="str">
        <f t="shared" ca="1" si="0"/>
        <v>Ausgeliehen</v>
      </c>
      <c r="L13" s="29">
        <f t="shared" ca="1" si="1"/>
        <v>10</v>
      </c>
      <c r="M13" s="30" t="s">
        <v>45</v>
      </c>
    </row>
    <row r="14" spans="2:13" ht="21.75" customHeight="1" x14ac:dyDescent="0.25">
      <c r="B14" s="16">
        <f>IF($C14="","",COUNTA($C$8:$C14))</f>
        <v>7</v>
      </c>
      <c r="C14" s="17" t="s">
        <v>46</v>
      </c>
      <c r="D14" s="18" t="s">
        <v>47</v>
      </c>
      <c r="E14" s="17" t="s">
        <v>48</v>
      </c>
      <c r="F14" s="18" t="s">
        <v>49</v>
      </c>
      <c r="G14" s="19" t="s">
        <v>35</v>
      </c>
      <c r="H14" s="20">
        <v>46213</v>
      </c>
      <c r="I14" s="20">
        <v>46221</v>
      </c>
      <c r="J14" s="20">
        <v>46221</v>
      </c>
      <c r="K14" s="21" t="str">
        <f t="shared" ca="1" si="0"/>
        <v>Zurückgegeben</v>
      </c>
      <c r="L14" s="22" t="str">
        <f t="shared" ca="1" si="1"/>
        <v/>
      </c>
      <c r="M14" s="23" t="s">
        <v>50</v>
      </c>
    </row>
    <row r="15" spans="2:13" ht="21.75" customHeight="1" x14ac:dyDescent="0.25">
      <c r="B15" s="24">
        <f>IF($C15="","",COUNTA($C$8:$C15))</f>
        <v>8</v>
      </c>
      <c r="C15" s="25" t="s">
        <v>51</v>
      </c>
      <c r="D15" s="26" t="s">
        <v>52</v>
      </c>
      <c r="E15" s="25" t="s">
        <v>16</v>
      </c>
      <c r="F15" s="26" t="s">
        <v>53</v>
      </c>
      <c r="G15" s="27" t="s">
        <v>54</v>
      </c>
      <c r="H15" s="28">
        <v>46234</v>
      </c>
      <c r="I15" s="28">
        <v>46237</v>
      </c>
      <c r="J15" s="28"/>
      <c r="K15" s="21" t="str">
        <f t="shared" ca="1" si="0"/>
        <v>Ausgeliehen</v>
      </c>
      <c r="L15" s="29">
        <f t="shared" ca="1" si="1"/>
        <v>1</v>
      </c>
      <c r="M15" s="30"/>
    </row>
    <row r="16" spans="2:13" ht="21.75" customHeight="1" x14ac:dyDescent="0.25">
      <c r="B16" s="16">
        <f>IF($C16="","",COUNTA($C$8:$C16))</f>
        <v>9</v>
      </c>
      <c r="C16" s="17" t="s">
        <v>55</v>
      </c>
      <c r="D16" s="18" t="s">
        <v>56</v>
      </c>
      <c r="E16" s="17" t="s">
        <v>48</v>
      </c>
      <c r="F16" s="18" t="s">
        <v>17</v>
      </c>
      <c r="G16" s="19" t="s">
        <v>18</v>
      </c>
      <c r="H16" s="20">
        <v>46228</v>
      </c>
      <c r="I16" s="20">
        <v>46235</v>
      </c>
      <c r="J16" s="20"/>
      <c r="K16" s="21" t="str">
        <f t="shared" ca="1" si="0"/>
        <v>Überfällig</v>
      </c>
      <c r="L16" s="22">
        <f t="shared" ca="1" si="1"/>
        <v>-1</v>
      </c>
      <c r="M16" s="23" t="s">
        <v>57</v>
      </c>
    </row>
    <row r="17" spans="2:13" ht="21.75" customHeight="1" x14ac:dyDescent="0.25">
      <c r="B17" s="24">
        <f>IF($C17="","",COUNTA($C$8:$C17))</f>
        <v>10</v>
      </c>
      <c r="C17" s="25" t="s">
        <v>58</v>
      </c>
      <c r="D17" s="26" t="s">
        <v>59</v>
      </c>
      <c r="E17" s="25" t="s">
        <v>22</v>
      </c>
      <c r="F17" s="26" t="s">
        <v>60</v>
      </c>
      <c r="G17" s="27" t="s">
        <v>29</v>
      </c>
      <c r="H17" s="28">
        <v>46235</v>
      </c>
      <c r="I17" s="28">
        <v>46249</v>
      </c>
      <c r="J17" s="28"/>
      <c r="K17" s="21" t="str">
        <f t="shared" ca="1" si="0"/>
        <v>Ausgeliehen</v>
      </c>
      <c r="L17" s="29">
        <f t="shared" ca="1" si="1"/>
        <v>13</v>
      </c>
      <c r="M17" s="30" t="s">
        <v>61</v>
      </c>
    </row>
    <row r="18" spans="2:13" ht="21.75" customHeight="1" x14ac:dyDescent="0.25">
      <c r="B18" s="16" t="str">
        <f>IF($C18="","",COUNTA($C$8:$C18))</f>
        <v/>
      </c>
      <c r="C18" s="31"/>
      <c r="D18" s="32"/>
      <c r="E18" s="31"/>
      <c r="F18" s="32"/>
      <c r="G18" s="33"/>
      <c r="H18" s="34"/>
      <c r="I18" s="34"/>
      <c r="J18" s="34"/>
      <c r="K18" s="21" t="str">
        <f t="shared" ca="1" si="0"/>
        <v/>
      </c>
      <c r="L18" s="22" t="str">
        <f t="shared" ca="1" si="1"/>
        <v/>
      </c>
      <c r="M18" s="35"/>
    </row>
    <row r="19" spans="2:13" ht="21.75" customHeight="1" x14ac:dyDescent="0.25">
      <c r="B19" s="24" t="str">
        <f>IF($C19="","",COUNTA($C$8:$C19))</f>
        <v/>
      </c>
      <c r="C19" s="31"/>
      <c r="D19" s="32"/>
      <c r="E19" s="31"/>
      <c r="F19" s="32"/>
      <c r="G19" s="33"/>
      <c r="H19" s="34"/>
      <c r="I19" s="34"/>
      <c r="J19" s="34"/>
      <c r="K19" s="21" t="str">
        <f t="shared" ca="1" si="0"/>
        <v/>
      </c>
      <c r="L19" s="29" t="str">
        <f t="shared" ca="1" si="1"/>
        <v/>
      </c>
      <c r="M19" s="35"/>
    </row>
    <row r="20" spans="2:13" ht="21.75" customHeight="1" x14ac:dyDescent="0.25">
      <c r="B20" s="16" t="str">
        <f>IF($C20="","",COUNTA($C$8:$C20))</f>
        <v/>
      </c>
      <c r="C20" s="31"/>
      <c r="D20" s="32"/>
      <c r="E20" s="31"/>
      <c r="F20" s="32"/>
      <c r="G20" s="33"/>
      <c r="H20" s="34"/>
      <c r="I20" s="34"/>
      <c r="J20" s="34"/>
      <c r="K20" s="21" t="str">
        <f t="shared" ca="1" si="0"/>
        <v/>
      </c>
      <c r="L20" s="22" t="str">
        <f t="shared" ca="1" si="1"/>
        <v/>
      </c>
      <c r="M20" s="35"/>
    </row>
    <row r="21" spans="2:13" ht="21.75" customHeight="1" x14ac:dyDescent="0.25">
      <c r="B21" s="24" t="str">
        <f>IF($C21="","",COUNTA($C$8:$C21))</f>
        <v/>
      </c>
      <c r="C21" s="31"/>
      <c r="D21" s="32"/>
      <c r="E21" s="31"/>
      <c r="F21" s="32"/>
      <c r="G21" s="33"/>
      <c r="H21" s="34"/>
      <c r="I21" s="34"/>
      <c r="J21" s="34"/>
      <c r="K21" s="21" t="str">
        <f t="shared" ca="1" si="0"/>
        <v/>
      </c>
      <c r="L21" s="29" t="str">
        <f t="shared" ca="1" si="1"/>
        <v/>
      </c>
      <c r="M21" s="35"/>
    </row>
    <row r="22" spans="2:13" ht="21.75" customHeight="1" x14ac:dyDescent="0.25">
      <c r="B22" s="16" t="str">
        <f>IF($C22="","",COUNTA($C$8:$C22))</f>
        <v/>
      </c>
      <c r="C22" s="31"/>
      <c r="D22" s="32"/>
      <c r="E22" s="31"/>
      <c r="F22" s="32"/>
      <c r="G22" s="33"/>
      <c r="H22" s="34"/>
      <c r="I22" s="34"/>
      <c r="J22" s="34"/>
      <c r="K22" s="21" t="str">
        <f t="shared" ca="1" si="0"/>
        <v/>
      </c>
      <c r="L22" s="22" t="str">
        <f t="shared" ca="1" si="1"/>
        <v/>
      </c>
      <c r="M22" s="35"/>
    </row>
    <row r="23" spans="2:13" ht="21.75" customHeight="1" x14ac:dyDescent="0.25">
      <c r="B23" s="24" t="str">
        <f>IF($C23="","",COUNTA($C$8:$C23))</f>
        <v/>
      </c>
      <c r="C23" s="31"/>
      <c r="D23" s="32"/>
      <c r="E23" s="31"/>
      <c r="F23" s="32"/>
      <c r="G23" s="33"/>
      <c r="H23" s="34"/>
      <c r="I23" s="34"/>
      <c r="J23" s="34"/>
      <c r="K23" s="21" t="str">
        <f t="shared" ca="1" si="0"/>
        <v/>
      </c>
      <c r="L23" s="29" t="str">
        <f t="shared" ca="1" si="1"/>
        <v/>
      </c>
      <c r="M23" s="35"/>
    </row>
    <row r="24" spans="2:13" ht="21.75" customHeight="1" x14ac:dyDescent="0.25">
      <c r="B24" s="16" t="str">
        <f>IF($C24="","",COUNTA($C$8:$C24))</f>
        <v/>
      </c>
      <c r="C24" s="31"/>
      <c r="D24" s="32"/>
      <c r="E24" s="31"/>
      <c r="F24" s="32"/>
      <c r="G24" s="33"/>
      <c r="H24" s="34"/>
      <c r="I24" s="34"/>
      <c r="J24" s="34"/>
      <c r="K24" s="21" t="str">
        <f t="shared" ca="1" si="0"/>
        <v/>
      </c>
      <c r="L24" s="22" t="str">
        <f t="shared" ca="1" si="1"/>
        <v/>
      </c>
      <c r="M24" s="35"/>
    </row>
    <row r="25" spans="2:13" ht="21.75" customHeight="1" x14ac:dyDescent="0.25">
      <c r="B25" s="24" t="str">
        <f>IF($C25="","",COUNTA($C$8:$C25))</f>
        <v/>
      </c>
      <c r="C25" s="31"/>
      <c r="D25" s="32"/>
      <c r="E25" s="31"/>
      <c r="F25" s="32"/>
      <c r="G25" s="33"/>
      <c r="H25" s="34"/>
      <c r="I25" s="34"/>
      <c r="J25" s="34"/>
      <c r="K25" s="21" t="str">
        <f t="shared" ca="1" si="0"/>
        <v/>
      </c>
      <c r="L25" s="29" t="str">
        <f t="shared" ca="1" si="1"/>
        <v/>
      </c>
      <c r="M25" s="35"/>
    </row>
    <row r="26" spans="2:13" ht="7.5" customHeight="1" x14ac:dyDescent="0.25"/>
    <row r="27" spans="2:13" x14ac:dyDescent="0.25">
      <c r="B27" s="11" t="s">
        <v>62</v>
      </c>
      <c r="C27" s="11"/>
      <c r="D27" s="11"/>
      <c r="E27" s="11"/>
      <c r="F27" s="11"/>
      <c r="G27" s="11"/>
      <c r="H27" s="11"/>
      <c r="I27" s="11"/>
      <c r="J27" s="11"/>
      <c r="K27" s="11"/>
      <c r="L27" s="11"/>
      <c r="M27" s="11"/>
    </row>
  </sheetData>
  <mergeCells count="4">
    <mergeCell ref="B2:M2"/>
    <mergeCell ref="B3:M3"/>
    <mergeCell ref="B5:M5"/>
    <mergeCell ref="B27:M27"/>
  </mergeCells>
  <conditionalFormatting sqref="B8:M25">
    <cfRule type="expression" dxfId="6" priority="5">
      <formula>$K8="Überfällig"</formula>
    </cfRule>
    <cfRule type="expression" dxfId="5" priority="6">
      <formula>$K8="Zurückgegeben"</formula>
    </cfRule>
  </conditionalFormatting>
  <conditionalFormatting sqref="K8:K25">
    <cfRule type="cellIs" dxfId="4" priority="2" operator="equal">
      <formula>"Zurückgegeben"</formula>
    </cfRule>
    <cfRule type="cellIs" dxfId="3" priority="3" operator="equal">
      <formula>"Überfällig"</formula>
    </cfRule>
    <cfRule type="cellIs" dxfId="2" priority="4" operator="equal">
      <formula>"Ausgeliehen"</formula>
    </cfRule>
  </conditionalFormatting>
  <conditionalFormatting sqref="L8:L25">
    <cfRule type="cellIs" dxfId="1" priority="7" operator="lessThan">
      <formula>0</formula>
    </cfRule>
    <cfRule type="cellIs" dxfId="0" priority="8" operator="between">
      <formula>0</formula>
      <formula>2</formula>
    </cfRule>
  </conditionalFormatting>
  <dataValidations count="2">
    <dataValidation type="list" allowBlank="1" showErrorMessage="1" errorTitle="Ungültige Eingabe" error="Bitte eine Kategorie aus der Liste wählen." prompt="Kategorie auswählen" sqref="E8:E25" xr:uid="{00000000-0002-0000-0000-000000000000}">
      <formula1>"Werkzeug,Elektronik,Transport,Ausstattung,Möbel,Fahrzeug,Sonstiges"</formula1>
      <formula2>0</formula2>
    </dataValidation>
    <dataValidation type="date" operator="greaterThanOrEqual" allowBlank="1" errorTitle="Ungültiges Datum" error="Bitte ein gültiges Datum eingeben." sqref="H8:J25" xr:uid="{00000000-0002-0000-0000-000001000000}">
      <formula1>DATE(2020,1,1)</formula1>
      <formula2>0</formula2>
    </dataValidation>
  </dataValidations>
  <pageMargins left="0.75" right="0.75" top="1" bottom="1" header="0.511811023622047" footer="0.511811023622047"/>
  <pageSetup fitToHeight="0"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E8B9E"/>
  </sheetPr>
  <dimension ref="B1:F20"/>
  <sheetViews>
    <sheetView showGridLines="0" zoomScaleNormal="100" workbookViewId="0"/>
  </sheetViews>
  <sheetFormatPr baseColWidth="10" defaultColWidth="8.7109375" defaultRowHeight="15" x14ac:dyDescent="0.25"/>
  <cols>
    <col min="1" max="1" width="2.42578125" customWidth="1"/>
    <col min="2" max="2" width="30" customWidth="1"/>
    <col min="3" max="3" width="16" customWidth="1"/>
    <col min="4" max="4" width="4" customWidth="1"/>
    <col min="5" max="5" width="30" customWidth="1"/>
    <col min="6" max="6" width="16" customWidth="1"/>
    <col min="7" max="7" width="2.42578125" customWidth="1"/>
  </cols>
  <sheetData>
    <row r="1" spans="2:6" ht="7.5" customHeight="1" x14ac:dyDescent="0.25"/>
    <row r="2" spans="2:6" ht="33.75" customHeight="1" x14ac:dyDescent="0.25">
      <c r="B2" s="10" t="s">
        <v>63</v>
      </c>
      <c r="C2" s="10"/>
      <c r="D2" s="10"/>
      <c r="E2" s="10"/>
      <c r="F2" s="10"/>
    </row>
    <row r="3" spans="2:6" ht="19.5" customHeight="1" x14ac:dyDescent="0.25">
      <c r="B3" s="13" t="s">
        <v>64</v>
      </c>
      <c r="C3" s="13"/>
      <c r="D3" s="13"/>
      <c r="E3" s="13"/>
      <c r="F3" s="13"/>
    </row>
    <row r="4" spans="2:6" ht="13.5" customHeight="1" x14ac:dyDescent="0.25"/>
    <row r="5" spans="2:6" ht="21.75" customHeight="1" x14ac:dyDescent="0.25">
      <c r="B5" s="9" t="s">
        <v>65</v>
      </c>
      <c r="C5" s="9"/>
      <c r="E5" s="8" t="s">
        <v>66</v>
      </c>
      <c r="F5" s="8"/>
    </row>
    <row r="6" spans="2:6" ht="45.75" customHeight="1" x14ac:dyDescent="0.25">
      <c r="B6" s="7">
        <f>COUNTA(Ausleihliste!$D$8:$D$25)</f>
        <v>10</v>
      </c>
      <c r="C6" s="7"/>
      <c r="E6" s="6">
        <f ca="1">COUNTIF(Ausleihliste!$K$8:$K$25,"Ausgeliehen")</f>
        <v>5</v>
      </c>
      <c r="F6" s="6"/>
    </row>
    <row r="7" spans="2:6" ht="7.5" customHeight="1" x14ac:dyDescent="0.25"/>
    <row r="8" spans="2:6" ht="21.75" customHeight="1" x14ac:dyDescent="0.25">
      <c r="B8" s="5" t="s">
        <v>67</v>
      </c>
      <c r="C8" s="5"/>
      <c r="E8" s="4" t="s">
        <v>68</v>
      </c>
      <c r="F8" s="4"/>
    </row>
    <row r="9" spans="2:6" ht="45.75" customHeight="1" x14ac:dyDescent="0.25">
      <c r="B9" s="3">
        <f ca="1">COUNTIF(Ausleihliste!$K$8:$K$25,"Überfällig")</f>
        <v>2</v>
      </c>
      <c r="C9" s="3"/>
      <c r="E9" s="2">
        <f ca="1">COUNTIF(Ausleihliste!$K$8:$K$25,"Zurückgegeben")</f>
        <v>3</v>
      </c>
      <c r="F9" s="2"/>
    </row>
    <row r="10" spans="2:6" ht="18" customHeight="1" x14ac:dyDescent="0.25"/>
    <row r="11" spans="2:6" ht="24" customHeight="1" x14ac:dyDescent="0.25">
      <c r="B11" s="1" t="s">
        <v>69</v>
      </c>
      <c r="C11" s="1"/>
      <c r="E11" s="1" t="s">
        <v>70</v>
      </c>
      <c r="F11" s="1"/>
    </row>
    <row r="12" spans="2:6" ht="15.75" customHeight="1" x14ac:dyDescent="0.25">
      <c r="B12" s="36" t="s">
        <v>5</v>
      </c>
      <c r="C12" s="37" t="s">
        <v>71</v>
      </c>
      <c r="E12" s="40" t="s">
        <v>72</v>
      </c>
      <c r="F12" s="40"/>
    </row>
    <row r="13" spans="2:6" ht="15.75" customHeight="1" x14ac:dyDescent="0.25">
      <c r="B13" s="19" t="s">
        <v>16</v>
      </c>
      <c r="C13" s="16">
        <f>COUNTIF(Ausleihliste!$E$8:$E$25,B13)</f>
        <v>3</v>
      </c>
      <c r="E13" s="40" t="s">
        <v>73</v>
      </c>
      <c r="F13" s="40"/>
    </row>
    <row r="14" spans="2:6" ht="15.75" customHeight="1" x14ac:dyDescent="0.25">
      <c r="B14" s="27" t="s">
        <v>22</v>
      </c>
      <c r="C14" s="24">
        <f>COUNTIF(Ausleihliste!$E$8:$E$25,B14)</f>
        <v>4</v>
      </c>
      <c r="E14" s="40"/>
      <c r="F14" s="40"/>
    </row>
    <row r="15" spans="2:6" ht="15.75" customHeight="1" x14ac:dyDescent="0.25">
      <c r="B15" s="19" t="s">
        <v>33</v>
      </c>
      <c r="C15" s="16">
        <f>COUNTIF(Ausleihliste!$E$8:$E$25,B15)</f>
        <v>1</v>
      </c>
      <c r="E15" s="40" t="s">
        <v>74</v>
      </c>
      <c r="F15" s="40"/>
    </row>
    <row r="16" spans="2:6" ht="15.75" customHeight="1" x14ac:dyDescent="0.25">
      <c r="B16" s="27" t="s">
        <v>48</v>
      </c>
      <c r="C16" s="24">
        <f>COUNTIF(Ausleihliste!$E$8:$E$25,B16)</f>
        <v>2</v>
      </c>
      <c r="E16" s="40" t="s">
        <v>75</v>
      </c>
      <c r="F16" s="40"/>
    </row>
    <row r="17" spans="2:6" ht="15.75" customHeight="1" x14ac:dyDescent="0.25">
      <c r="B17" s="19" t="s">
        <v>76</v>
      </c>
      <c r="C17" s="16">
        <f>COUNTIF(Ausleihliste!$E$8:$E$25,B17)</f>
        <v>0</v>
      </c>
      <c r="E17" s="40"/>
      <c r="F17" s="40"/>
    </row>
    <row r="18" spans="2:6" ht="15.75" customHeight="1" x14ac:dyDescent="0.25">
      <c r="B18" s="27" t="s">
        <v>77</v>
      </c>
      <c r="C18" s="24">
        <f>COUNTIF(Ausleihliste!$E$8:$E$25,B18)</f>
        <v>0</v>
      </c>
      <c r="E18" s="40" t="s">
        <v>78</v>
      </c>
      <c r="F18" s="40"/>
    </row>
    <row r="19" spans="2:6" ht="15.75" customHeight="1" x14ac:dyDescent="0.25">
      <c r="B19" s="19" t="s">
        <v>79</v>
      </c>
      <c r="C19" s="16">
        <f>COUNTIF(Ausleihliste!$E$8:$E$25,B19)</f>
        <v>0</v>
      </c>
      <c r="E19" s="40" t="s">
        <v>80</v>
      </c>
      <c r="F19" s="40"/>
    </row>
    <row r="20" spans="2:6" ht="15.75" customHeight="1" x14ac:dyDescent="0.25">
      <c r="B20" s="38" t="s">
        <v>81</v>
      </c>
      <c r="C20" s="39">
        <f>SUM(C13:C19)</f>
        <v>10</v>
      </c>
      <c r="E20" s="40" t="s">
        <v>82</v>
      </c>
      <c r="F20" s="40"/>
    </row>
  </sheetData>
  <mergeCells count="21">
    <mergeCell ref="E17:F17"/>
    <mergeCell ref="E18:F18"/>
    <mergeCell ref="E19:F19"/>
    <mergeCell ref="E20:F20"/>
    <mergeCell ref="E12:F12"/>
    <mergeCell ref="E13:F13"/>
    <mergeCell ref="E14:F14"/>
    <mergeCell ref="E15:F15"/>
    <mergeCell ref="E16:F16"/>
    <mergeCell ref="B8:C8"/>
    <mergeCell ref="E8:F8"/>
    <mergeCell ref="B9:C9"/>
    <mergeCell ref="E9:F9"/>
    <mergeCell ref="B11:C11"/>
    <mergeCell ref="E11:F11"/>
    <mergeCell ref="B2:F2"/>
    <mergeCell ref="B3:F3"/>
    <mergeCell ref="B5:C5"/>
    <mergeCell ref="E5:F5"/>
    <mergeCell ref="B6:C6"/>
    <mergeCell ref="E6:F6"/>
  </mergeCells>
  <pageMargins left="0.75" right="0.75" top="1" bottom="1"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Ausleihliste</vt:lpstr>
      <vt:lpstr>Übersicht</vt:lpstr>
      <vt:lpstr>Ausleihliste!Druckbereich</vt:lpstr>
      <vt:lpstr>Übersicht!Druckbereich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Sergio Jiménez Canales</cp:lastModifiedBy>
  <cp:revision>0</cp:revision>
  <dcterms:created xsi:type="dcterms:W3CDTF">2026-08-02T09:33:03Z</dcterms:created>
  <dcterms:modified xsi:type="dcterms:W3CDTF">2026-08-02T12:53:58Z</dcterms:modified>
  <dc:language>en-US</dc:language>
</cp:coreProperties>
</file>