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Listen" sheetId="2" state="visible" r:id="rId4"/>
    <sheet name="Kontakte" sheetId="3" state="visible" r:id="rId5"/>
  </sheets>
  <definedNames>
    <definedName function="false" hidden="true" localSheetId="2" name="_xlnm._FilterDatabase" vbProcedure="false">Kontakte!$B$3:$V$153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<sst xmlns="http://schemas.openxmlformats.org/spreadsheetml/2006/main" count="308" uniqueCount="215">
  <si>
    <t xml:space="preserve">ADRESSBUCH · ÜBERSICHT</t>
  </si>
  <si>
    <t xml:space="preserve">Kontaktverwaltung · Kennzahlen, Schnellsuche &amp; Geburtstage · 2026</t>
  </si>
  <si>
    <t xml:space="preserve">KENNZAHLEN</t>
  </si>
  <si>
    <t xml:space="preserve">KONTAKTE GESAMT</t>
  </si>
  <si>
    <t xml:space="preserve">AKTIVE KONTAKTE</t>
  </si>
  <si>
    <t xml:space="preserve">GESCHÄFTLICH</t>
  </si>
  <si>
    <t xml:space="preserve">PRIVAT</t>
  </si>
  <si>
    <t xml:space="preserve">GEBURTSTAGE (30 TAGE)</t>
  </si>
  <si>
    <t xml:space="preserve">UNVOLLSTÄNDIGE DATEN</t>
  </si>
  <si>
    <t xml:space="preserve">SCHNELLSUCHE</t>
  </si>
  <si>
    <t xml:space="preserve">Suchbegriff</t>
  </si>
  <si>
    <t xml:space="preserve">Berger</t>
  </si>
  <si>
    <t xml:space="preserve">Name</t>
  </si>
  <si>
    <t xml:space="preserve">Firma</t>
  </si>
  <si>
    <t xml:space="preserve">Ort</t>
  </si>
  <si>
    <t xml:space="preserve">Telefon</t>
  </si>
  <si>
    <t xml:space="preserve">E-Mail</t>
  </si>
  <si>
    <t xml:space="preserve">Tipp: Suchbegriff oben eingeben – die Liste zeigt Treffer aus Name, Firma, Ort, E-Mail und Telefon.</t>
  </si>
  <si>
    <t xml:space="preserve">NÄCHSTE GEBURTSTAGE</t>
  </si>
  <si>
    <t xml:space="preserve">Datum</t>
  </si>
  <si>
    <t xml:space="preserve">in Tagen</t>
  </si>
  <si>
    <t xml:space="preserve">Hinweis: Beispieldaten dienen nur zur Veranschaulichung. Kennzahlen, Schnellsuche und Geburtstage aktualisieren sich automatisch beim Erfassen neuer Kontakte.</t>
  </si>
  <si>
    <t xml:space="preserve">STAMMLISTEN · DROPDOWN-WERTE</t>
  </si>
  <si>
    <t xml:space="preserve">Kontaktart</t>
  </si>
  <si>
    <t xml:space="preserve">Anrede</t>
  </si>
  <si>
    <t xml:space="preserve">Kategorie</t>
  </si>
  <si>
    <t xml:space="preserve">Status</t>
  </si>
  <si>
    <t xml:space="preserve">Land</t>
  </si>
  <si>
    <t xml:space="preserve">Privat</t>
  </si>
  <si>
    <t xml:space="preserve">Herr</t>
  </si>
  <si>
    <t xml:space="preserve">Familie</t>
  </si>
  <si>
    <t xml:space="preserve">Aktiv</t>
  </si>
  <si>
    <t xml:space="preserve">DE</t>
  </si>
  <si>
    <t xml:space="preserve">Geschäftlich</t>
  </si>
  <si>
    <t xml:space="preserve">Frau</t>
  </si>
  <si>
    <t xml:space="preserve">Freund</t>
  </si>
  <si>
    <t xml:space="preserve">Inaktiv</t>
  </si>
  <si>
    <t xml:space="preserve">AT</t>
  </si>
  <si>
    <t xml:space="preserve">Divers</t>
  </si>
  <si>
    <t xml:space="preserve">Kunde</t>
  </si>
  <si>
    <t xml:space="preserve">CH</t>
  </si>
  <si>
    <t xml:space="preserve">Lieferant</t>
  </si>
  <si>
    <t xml:space="preserve">LU</t>
  </si>
  <si>
    <t xml:space="preserve">Partner</t>
  </si>
  <si>
    <t xml:space="preserve">NL</t>
  </si>
  <si>
    <t xml:space="preserve">Kollege</t>
  </si>
  <si>
    <t xml:space="preserve">FR</t>
  </si>
  <si>
    <t xml:space="preserve">Sonstige</t>
  </si>
  <si>
    <t xml:space="preserve">IT</t>
  </si>
  <si>
    <t xml:space="preserve">ES</t>
  </si>
  <si>
    <t xml:space="preserve">PL</t>
  </si>
  <si>
    <t xml:space="preserve">HINWEISE ZUR NUTZUNG</t>
  </si>
  <si>
    <t xml:space="preserve">•  Erfassen Sie jeden Kontakt in einer eigenen Zeile im Tabellenblatt „Kontakte“. Die Kontakt-ID wird automatisch vergeben.</t>
  </si>
  <si>
    <t xml:space="preserve">•  Die farbig hinterlegten Spalten „Vollständig?“, „Nächster Geburtstag“ und „Tage bis Geburtstag“ berechnen sich automatisch – bitte nicht überschreiben.</t>
  </si>
  <si>
    <t xml:space="preserve">•  Ein Datensatz gilt als vollständig, wenn Vorname, Nachname, Ort, E-Mail sowie mindestens eine Telefon- oder Mobilnummer erfasst sind.</t>
  </si>
  <si>
    <t xml:space="preserve">•  Nutzen Sie die Filterpfeile in der Kopfzeile der Kontaktliste zum Sortieren und Filtern (z. B. nach Kategorie, Ort oder Status).</t>
  </si>
  <si>
    <t xml:space="preserve">•  Im Tabellenblatt „Übersicht“ finden Sie Kennzahlen, eine Live-Schnellsuche und die nächsten anstehenden Geburtstage.</t>
  </si>
  <si>
    <t xml:space="preserve">•  Vergeben Sie einheitliche Schreibweisen und archivieren Sie nicht mehr benötigte Kontakte über den Status „Inaktiv“, statt sie zu löschen.</t>
  </si>
  <si>
    <t xml:space="preserve">•  Diese Stammlisten speisen die Dropdown-Felder. Passen Sie die Werte hier an – die Auswahl in „Kontakte“ übernimmt Änderungen automatisch.</t>
  </si>
  <si>
    <t xml:space="preserve">ADRESSBUCH · KONTAKTVERWALTUNG 2026</t>
  </si>
  <si>
    <t xml:space="preserve">Zentrale Kontaktliste · sortier- und filterbar über die Kopfzeile</t>
  </si>
  <si>
    <t xml:space="preserve">Kontakt-ID</t>
  </si>
  <si>
    <t xml:space="preserve">Vorname</t>
  </si>
  <si>
    <t xml:space="preserve">Nachname</t>
  </si>
  <si>
    <t xml:space="preserve">Funktion</t>
  </si>
  <si>
    <t xml:space="preserve">Straße &amp; Nr.</t>
  </si>
  <si>
    <t xml:space="preserve">PLZ</t>
  </si>
  <si>
    <t xml:space="preserve">Mobil</t>
  </si>
  <si>
    <t xml:space="preserve">Geburtstag</t>
  </si>
  <si>
    <t xml:space="preserve">Notizen</t>
  </si>
  <si>
    <t xml:space="preserve">Vollständig?</t>
  </si>
  <si>
    <t xml:space="preserve">Nächster Geburtstag</t>
  </si>
  <si>
    <t xml:space="preserve">Tage bis Geburtstag</t>
  </si>
  <si>
    <t xml:space="preserve">Thomas</t>
  </si>
  <si>
    <t xml:space="preserve">Nordlicht Design GmbH</t>
  </si>
  <si>
    <t xml:space="preserve">Geschäftsführer</t>
  </si>
  <si>
    <t xml:space="preserve">Lindenweg 14</t>
  </si>
  <si>
    <t xml:space="preserve">20095</t>
  </si>
  <si>
    <t xml:space="preserve">Hamburg</t>
  </si>
  <si>
    <t xml:space="preserve">+49 40 1234567</t>
  </si>
  <si>
    <t xml:space="preserve">+49 151 2345678</t>
  </si>
  <si>
    <t xml:space="preserve">t.berger@nordlicht-muster.de</t>
  </si>
  <si>
    <t xml:space="preserve">Ansprechpartner Großprojekt</t>
  </si>
  <si>
    <t xml:space="preserve">Anna</t>
  </si>
  <si>
    <t xml:space="preserve">Hoffmann</t>
  </si>
  <si>
    <t xml:space="preserve">Rosenstraße 8</t>
  </si>
  <si>
    <t xml:space="preserve">50667</t>
  </si>
  <si>
    <t xml:space="preserve">Köln</t>
  </si>
  <si>
    <t xml:space="preserve">+49 221 9876543</t>
  </si>
  <si>
    <t xml:space="preserve">+49 160 1112233</t>
  </si>
  <si>
    <t xml:space="preserve">anna.hoffmann@example.de</t>
  </si>
  <si>
    <t xml:space="preserve">Julia</t>
  </si>
  <si>
    <t xml:space="preserve">Wagner</t>
  </si>
  <si>
    <t xml:space="preserve">Wagner Consulting</t>
  </si>
  <si>
    <t xml:space="preserve">Beraterin</t>
  </si>
  <si>
    <t xml:space="preserve">Marktplatz 3</t>
  </si>
  <si>
    <t xml:space="preserve">80331</t>
  </si>
  <si>
    <t xml:space="preserve">München</t>
  </si>
  <si>
    <t xml:space="preserve">+49 89 5551234</t>
  </si>
  <si>
    <t xml:space="preserve">j.wagner@wagner-muster.de</t>
  </si>
  <si>
    <t xml:space="preserve">Kooperationspartnerin</t>
  </si>
  <si>
    <t xml:space="preserve">Michael</t>
  </si>
  <si>
    <t xml:space="preserve">Schmidt</t>
  </si>
  <si>
    <t xml:space="preserve">Am Hang 22</t>
  </si>
  <si>
    <t xml:space="preserve">04109</t>
  </si>
  <si>
    <t xml:space="preserve">Leipzig</t>
  </si>
  <si>
    <t xml:space="preserve">+49 152 3344556</t>
  </si>
  <si>
    <t xml:space="preserve">m.schmidt@example.de</t>
  </si>
  <si>
    <t xml:space="preserve">Cousin</t>
  </si>
  <si>
    <t xml:space="preserve">Stefan</t>
  </si>
  <si>
    <t xml:space="preserve">Kluge</t>
  </si>
  <si>
    <t xml:space="preserve">Bürobedarf Nord e.K.</t>
  </si>
  <si>
    <t xml:space="preserve">Vertrieb</t>
  </si>
  <si>
    <t xml:space="preserve">Hafenstraße 45</t>
  </si>
  <si>
    <t xml:space="preserve">28195</t>
  </si>
  <si>
    <t xml:space="preserve">Bremen</t>
  </si>
  <si>
    <t xml:space="preserve">+49 421 7778899</t>
  </si>
  <si>
    <t xml:space="preserve">s.kluge@buerobedarf-muster.de</t>
  </si>
  <si>
    <t xml:space="preserve">Liefert Büromaterial</t>
  </si>
  <si>
    <t xml:space="preserve">Sabine</t>
  </si>
  <si>
    <t xml:space="preserve">Fischer</t>
  </si>
  <si>
    <t xml:space="preserve">Gartenweg 5</t>
  </si>
  <si>
    <t xml:space="preserve">70173</t>
  </si>
  <si>
    <t xml:space="preserve">Stuttgart</t>
  </si>
  <si>
    <t xml:space="preserve">+49 711 2223344</t>
  </si>
  <si>
    <t xml:space="preserve">+49 176 5566778</t>
  </si>
  <si>
    <t xml:space="preserve">E-Mail fehlt noch</t>
  </si>
  <si>
    <t xml:space="preserve">Petra</t>
  </si>
  <si>
    <t xml:space="preserve">Neumann</t>
  </si>
  <si>
    <t xml:space="preserve">Sonnenschein Marketing</t>
  </si>
  <si>
    <t xml:space="preserve">Marketingleiterin</t>
  </si>
  <si>
    <t xml:space="preserve">Bahnhofstr. 11</t>
  </si>
  <si>
    <t xml:space="preserve">90402</t>
  </si>
  <si>
    <t xml:space="preserve">Nürnberg</t>
  </si>
  <si>
    <t xml:space="preserve">+49 911 4445566</t>
  </si>
  <si>
    <t xml:space="preserve">+49 171 8899001</t>
  </si>
  <si>
    <t xml:space="preserve">p.neumann@sonnenschein-muster.de</t>
  </si>
  <si>
    <t xml:space="preserve">Vertrag ausgelaufen</t>
  </si>
  <si>
    <t xml:space="preserve">Lukas</t>
  </si>
  <si>
    <t xml:space="preserve">Weber</t>
  </si>
  <si>
    <t xml:space="preserve">Feldstraße 9</t>
  </si>
  <si>
    <t xml:space="preserve">40213</t>
  </si>
  <si>
    <t xml:space="preserve">Düsseldorf</t>
  </si>
  <si>
    <t xml:space="preserve">+49 211 6667788</t>
  </si>
  <si>
    <t xml:space="preserve">lukas.weber@example.de</t>
  </si>
  <si>
    <t xml:space="preserve">Andreas</t>
  </si>
  <si>
    <t xml:space="preserve">Braun</t>
  </si>
  <si>
    <t xml:space="preserve">Braun &amp; Partner</t>
  </si>
  <si>
    <t xml:space="preserve">Rechtsanwalt</t>
  </si>
  <si>
    <t xml:space="preserve">Königsallee 2</t>
  </si>
  <si>
    <t xml:space="preserve">40212</t>
  </si>
  <si>
    <t xml:space="preserve">+49 211 1119999</t>
  </si>
  <si>
    <t xml:space="preserve">+49 151 7778889</t>
  </si>
  <si>
    <t xml:space="preserve">a.braun@braun-muster.de</t>
  </si>
  <si>
    <t xml:space="preserve">Laura</t>
  </si>
  <si>
    <t xml:space="preserve">Klein</t>
  </si>
  <si>
    <t xml:space="preserve">Seestraße 30</t>
  </si>
  <si>
    <t xml:space="preserve">18055</t>
  </si>
  <si>
    <t xml:space="preserve">Rostock</t>
  </si>
  <si>
    <t xml:space="preserve">+49 381 3332211</t>
  </si>
  <si>
    <t xml:space="preserve">+49 160 4455667</t>
  </si>
  <si>
    <t xml:space="preserve">laura.klein@example.de</t>
  </si>
  <si>
    <t xml:space="preserve">Schwester</t>
  </si>
  <si>
    <t xml:space="preserve">Markus</t>
  </si>
  <si>
    <t xml:space="preserve">Schulz</t>
  </si>
  <si>
    <t xml:space="preserve">Cloud Systeme UG</t>
  </si>
  <si>
    <t xml:space="preserve">IT-Leiter</t>
  </si>
  <si>
    <t xml:space="preserve">Technologiepark 7</t>
  </si>
  <si>
    <t xml:space="preserve">44227</t>
  </si>
  <si>
    <t xml:space="preserve">Dortmund</t>
  </si>
  <si>
    <t xml:space="preserve">+49 231 9998877</t>
  </si>
  <si>
    <t xml:space="preserve">m.schulz@cloud-muster.de</t>
  </si>
  <si>
    <t xml:space="preserve">IT-Dienstleister</t>
  </si>
  <si>
    <t xml:space="preserve">Nina</t>
  </si>
  <si>
    <t xml:space="preserve">Wolf</t>
  </si>
  <si>
    <t xml:space="preserve">Blumenweg 17</t>
  </si>
  <si>
    <t xml:space="preserve">79098</t>
  </si>
  <si>
    <t xml:space="preserve">Freiburg</t>
  </si>
  <si>
    <t xml:space="preserve">+49 152 9988776</t>
  </si>
  <si>
    <t xml:space="preserve">nina.wolf@example.de</t>
  </si>
  <si>
    <t xml:space="preserve">Christian</t>
  </si>
  <si>
    <t xml:space="preserve">Zimmermann</t>
  </si>
  <si>
    <t xml:space="preserve">Zimmermann Handel</t>
  </si>
  <si>
    <t xml:space="preserve">Inhaber</t>
  </si>
  <si>
    <t xml:space="preserve">Industriestr. 88</t>
  </si>
  <si>
    <t xml:space="preserve">34117</t>
  </si>
  <si>
    <t xml:space="preserve">Kassel</t>
  </si>
  <si>
    <t xml:space="preserve">+49 561 4443322</t>
  </si>
  <si>
    <t xml:space="preserve">+49 170 1231234</t>
  </si>
  <si>
    <t xml:space="preserve">c.zimmermann@zimmermann-muster.de</t>
  </si>
  <si>
    <t xml:space="preserve">Katrin</t>
  </si>
  <si>
    <t xml:space="preserve">Hartmann</t>
  </si>
  <si>
    <t xml:space="preserve">Uferpromenade 6</t>
  </si>
  <si>
    <t xml:space="preserve">24103</t>
  </si>
  <si>
    <t xml:space="preserve">Kiel</t>
  </si>
  <si>
    <t xml:space="preserve">+49 431 5556677</t>
  </si>
  <si>
    <t xml:space="preserve">Tante – Kontakt unvollständig</t>
  </si>
  <si>
    <t xml:space="preserve">Melanie</t>
  </si>
  <si>
    <t xml:space="preserve">Krause</t>
  </si>
  <si>
    <t xml:space="preserve">Krause Events</t>
  </si>
  <si>
    <t xml:space="preserve">Eventmanagerin</t>
  </si>
  <si>
    <t xml:space="preserve">Festplatz 1</t>
  </si>
  <si>
    <t xml:space="preserve">01067</t>
  </si>
  <si>
    <t xml:space="preserve">Dresden</t>
  </si>
  <si>
    <t xml:space="preserve">+49 351 8887766</t>
  </si>
  <si>
    <t xml:space="preserve">+49 176 3211234</t>
  </si>
  <si>
    <t xml:space="preserve">m.krause@krause-muster.de</t>
  </si>
  <si>
    <t xml:space="preserve">Daniel</t>
  </si>
  <si>
    <t xml:space="preserve">Schäfer</t>
  </si>
  <si>
    <t xml:space="preserve">Waldweg 12</t>
  </si>
  <si>
    <t xml:space="preserve">55116</t>
  </si>
  <si>
    <t xml:space="preserve">Mainz</t>
  </si>
  <si>
    <t xml:space="preserve">+49 6131 2020202</t>
  </si>
  <si>
    <t xml:space="preserve">+49 151 4040404</t>
  </si>
  <si>
    <t xml:space="preserve">daniel.schaefer@example.de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</si>
</sst>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General"/>
    <numFmt numFmtId="167" formatCode="dd\.mm\.yyyy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sz val="10.5"/>
      <color rgb="FFE6E4F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20"/>
      <color rgb="FF26244F"/>
      <name val="Calibri"/>
      <family val="0"/>
      <charset val="1"/>
    </font>
    <font>
      <b val="true"/>
      <sz val="20"/>
      <color rgb="FFC75B4A"/>
      <name val="Calibri"/>
      <family val="0"/>
      <charset val="1"/>
    </font>
    <font>
      <b val="true"/>
      <sz val="10"/>
      <color rgb="FF6B6D7C"/>
      <name val="Calibri"/>
      <family val="0"/>
      <charset val="1"/>
    </font>
    <font>
      <b val="true"/>
      <sz val="11"/>
      <color rgb="FFC75B4A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.5"/>
      <color rgb="FF1F2130"/>
      <name val="Calibri"/>
      <family val="0"/>
      <charset val="1"/>
    </font>
    <font>
      <sz val="9.5"/>
      <color rgb="FF1F2130"/>
      <name val="Calibri"/>
      <family val="0"/>
      <charset val="1"/>
    </font>
    <font>
      <i val="true"/>
      <sz val="8.5"/>
      <color rgb="FF6B6D7C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F2130"/>
      <name val="Calibri"/>
      <family val="0"/>
      <charset val="1"/>
    </font>
    <font>
      <sz val="9.5"/>
      <color rgb="FF6B6D7C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9.5"/>
      <color rgb="FFFFFFFF"/>
      <name val="Calibri"/>
      <family val="0"/>
      <charset val="1"/>
    </font>
    <font>
      <b val="true"/>
      <sz val="9.5"/>
      <color rgb="FF3A3580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26244F"/>
        <bgColor rgb="FF1F2130"/>
      </patternFill>
    </fill>
    <fill>
      <patternFill patternType="solid">
        <fgColor rgb="FF3A3580"/>
        <bgColor rgb="FF26244F"/>
      </patternFill>
    </fill>
    <fill>
      <patternFill patternType="solid">
        <fgColor rgb="FFC75B4A"/>
        <bgColor rgb="FF8A6D1B"/>
      </patternFill>
    </fill>
    <fill>
      <patternFill patternType="solid">
        <fgColor rgb="FFF2F1F9"/>
        <bgColor rgb="FFF6F6FB"/>
      </patternFill>
    </fill>
    <fill>
      <patternFill patternType="solid">
        <fgColor rgb="FF5B54A6"/>
        <bgColor rgb="FF6B6D7C"/>
      </patternFill>
    </fill>
    <fill>
      <patternFill patternType="solid">
        <fgColor rgb="FFFCEFEA"/>
        <bgColor rgb="FFF2F1F9"/>
      </patternFill>
    </fill>
    <fill>
      <patternFill patternType="solid">
        <fgColor rgb="FFFFFFFF"/>
        <bgColor rgb="FFF6F6FB"/>
      </patternFill>
    </fill>
    <fill>
      <patternFill patternType="solid">
        <fgColor rgb="FFF6F6FB"/>
        <bgColor rgb="FFF2F1F9"/>
      </patternFill>
    </fill>
    <fill>
      <patternFill patternType="solid">
        <fgColor rgb="FFE6E4F1"/>
        <bgColor rgb="FFDFF0E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4D3E4"/>
      </left>
      <right style="thin">
        <color rgb="FFD4D3E4"/>
      </right>
      <top/>
      <bottom style="thin">
        <color rgb="FFD4D3E4"/>
      </bottom>
      <diagonal/>
    </border>
    <border diagonalUp="false" diagonalDown="false">
      <left style="thin">
        <color rgb="FFD89A8C"/>
      </left>
      <right style="thin">
        <color rgb="FFD89A8C"/>
      </right>
      <top style="thin">
        <color rgb="FFD89A8C"/>
      </top>
      <bottom style="thin">
        <color rgb="FFD89A8C"/>
      </bottom>
      <diagonal/>
    </border>
    <border diagonalUp="false" diagonalDown="false">
      <left style="thin">
        <color rgb="FFD4D3E4"/>
      </left>
      <right style="thin">
        <color rgb="FFD4D3E4"/>
      </right>
      <top style="thin">
        <color rgb="FFD4D3E4"/>
      </top>
      <bottom style="thin">
        <color rgb="FFD4D3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4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3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8" fillId="8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8" fillId="9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8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5B54A6"/>
          <bgColor rgb="FF000000"/>
        </patternFill>
      </fill>
    </dxf>
    <dxf>
      <fill>
        <patternFill patternType="solid">
          <fgColor rgb="FFF6F6F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3A3580"/>
          <bgColor rgb="FF000000"/>
        </patternFill>
      </fill>
    </dxf>
    <dxf>
      <fill>
        <patternFill patternType="solid">
          <fgColor rgb="FF9A9BAA"/>
          <bgColor rgb="FF000000"/>
        </patternFill>
      </fill>
    </dxf>
    <dxf>
      <fill>
        <patternFill patternType="solid">
          <fgColor rgb="FF1F2130"/>
          <bgColor rgb="FF000000"/>
        </patternFill>
      </fill>
    </dxf>
    <dxf>
      <fill>
        <patternFill patternType="solid">
          <fgColor rgb="FFE6E4F1"/>
          <bgColor rgb="FF000000"/>
        </patternFill>
      </fill>
    </dxf>
    <dxf>
      <fill>
        <patternFill patternType="solid">
          <fgColor rgb="FFF2F1F9"/>
          <bgColor rgb="FF000000"/>
        </patternFill>
      </fill>
    </dxf>
    <dxf>
      <fill>
        <patternFill patternType="solid">
          <fgColor rgb="FFFBECC9"/>
          <bgColor rgb="FF000000"/>
        </patternFill>
      </fill>
    </dxf>
    <dxf>
      <fill>
        <patternFill patternType="solid">
          <fgColor rgb="FF2E7D5B"/>
          <bgColor rgb="FF000000"/>
        </patternFill>
      </fill>
    </dxf>
    <dxf>
      <fill>
        <patternFill patternType="solid">
          <fgColor rgb="FF6B6D7C"/>
          <bgColor rgb="FF000000"/>
        </patternFill>
      </fill>
    </dxf>
    <dxf>
      <fill>
        <patternFill patternType="solid">
          <fgColor rgb="FF8A6D1B"/>
          <bgColor rgb="FF000000"/>
        </patternFill>
      </fill>
    </dxf>
    <dxf>
      <fill>
        <patternFill patternType="solid">
          <fgColor rgb="FFDFF0E7"/>
          <bgColor rgb="FF000000"/>
        </patternFill>
      </fill>
    </dxf>
    <dxf>
      <font>
        <name val="Calibri"/>
        <charset val="1"/>
        <family val="0"/>
        <b val="1"/>
        <color rgb="FF8A6D1B"/>
        <sz val="9"/>
      </font>
      <fill>
        <patternFill>
          <bgColor rgb="FFFBECC9"/>
        </patternFill>
      </fill>
    </dxf>
    <dxf>
      <font>
        <name val="Calibri"/>
        <charset val="1"/>
        <family val="0"/>
        <b val="1"/>
        <color rgb="FF2E7D5B"/>
        <sz val="9"/>
      </font>
    </dxf>
    <dxf>
      <font>
        <name val="Calibri"/>
        <charset val="1"/>
        <family val="0"/>
        <b val="1"/>
        <color rgb="FF2E7D5B"/>
        <sz val="9"/>
      </font>
      <fill>
        <patternFill>
          <bgColor rgb="FFDFF0E7"/>
        </patternFill>
      </fill>
    </dxf>
    <dxf>
      <font>
        <name val="Calibri"/>
        <charset val="1"/>
        <family val="0"/>
        <i val="1"/>
        <color rgb="FF9A9BAA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1B"/>
      <rgbColor rgb="FF800080"/>
      <rgbColor rgb="FF008080"/>
      <rgbColor rgb="FFC0C0C0"/>
      <rgbColor rgb="FF808080"/>
      <rgbColor rgb="FF9999FF"/>
      <rgbColor rgb="FF993366"/>
      <rgbColor rgb="FFFBECC9"/>
      <rgbColor rgb="FFDFF0E7"/>
      <rgbColor rgb="FF660066"/>
      <rgbColor rgb="FFD89A8C"/>
      <rgbColor rgb="FF0066CC"/>
      <rgbColor rgb="FFD4D3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1F9"/>
      <rgbColor rgb="FFE6E4F1"/>
      <rgbColor rgb="FFFCEFEA"/>
      <rgbColor rgb="FF99CCFF"/>
      <rgbColor rgb="FFFF99CC"/>
      <rgbColor rgb="FFCC99FF"/>
      <rgbColor rgb="FFF6F6FB"/>
      <rgbColor rgb="FF5B54A6"/>
      <rgbColor rgb="FF33CCCC"/>
      <rgbColor rgb="FF99CC00"/>
      <rgbColor rgb="FFFFCC00"/>
      <rgbColor rgb="FFFF9900"/>
      <rgbColor rgb="FFC75B4A"/>
      <rgbColor rgb="FF6B6D7C"/>
      <rgbColor rgb="FF9A9BAA"/>
      <rgbColor rgb="FF003366"/>
      <rgbColor rgb="FF2E7D5B"/>
      <rgbColor rgb="FF003300"/>
      <rgbColor rgb="FF1F2130"/>
      <rgbColor rgb="FF993300"/>
      <rgbColor rgb="FF993366"/>
      <rgbColor rgb="FF3A3580"/>
      <rgbColor rgb="FF2624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26"/>
    <col collapsed="false" customWidth="true" hidden="true" outlineLevel="0" max="11" min="10" style="0" width="10"/>
  </cols>
  <sheetData>
    <row r="2" customFormat="false" ht="31.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3" hidden="false" customHeight="true" outlineLevel="0" collapsed="false">
      <c r="B4" s="3"/>
      <c r="C4" s="3"/>
      <c r="D4" s="3"/>
      <c r="E4" s="3"/>
      <c r="F4" s="3"/>
      <c r="G4" s="3"/>
    </row>
    <row r="6" customFormat="false" ht="21.75" hidden="false" customHeight="true" outlineLevel="0" collapsed="false">
      <c r="B6" s="4" t="s">
        <v>2</v>
      </c>
      <c r="C6" s="4"/>
      <c r="D6" s="4"/>
      <c r="E6" s="4"/>
      <c r="F6" s="4"/>
      <c r="G6" s="4"/>
    </row>
    <row r="7" customFormat="false" ht="15.75" hidden="false" customHeight="true" outlineLevel="0" collapsed="false">
      <c r="B7" s="5" t="s">
        <v>3</v>
      </c>
      <c r="C7" s="5"/>
      <c r="D7" s="5" t="s">
        <v>4</v>
      </c>
      <c r="E7" s="5"/>
      <c r="F7" s="5" t="s">
        <v>5</v>
      </c>
      <c r="G7" s="5"/>
    </row>
    <row r="8" customFormat="false" ht="33.75" hidden="false" customHeight="true" outlineLevel="0" collapsed="false">
      <c r="B8" s="6" t="n">
        <f aca="false">SUMPRODUCT(--(LEN(Kontakte!$F$4:$F$153)&gt;0))</f>
        <v>16</v>
      </c>
      <c r="C8" s="6"/>
      <c r="D8" s="6" t="n">
        <f aca="false">COUNTIF(Kontakte!$R$4:$R$153,"Aktiv")</f>
        <v>15</v>
      </c>
      <c r="E8" s="6"/>
      <c r="F8" s="6" t="n">
        <f aca="false">COUNTIF(Kontakte!$C$4:$C$153,"Geschäftlich")</f>
        <v>8</v>
      </c>
      <c r="G8" s="6"/>
    </row>
    <row r="9" customFormat="false" ht="15.75" hidden="false" customHeight="true" outlineLevel="0" collapsed="false">
      <c r="B9" s="7" t="s">
        <v>6</v>
      </c>
      <c r="C9" s="7"/>
      <c r="D9" s="8" t="s">
        <v>7</v>
      </c>
      <c r="E9" s="8"/>
      <c r="F9" s="8" t="s">
        <v>8</v>
      </c>
      <c r="G9" s="8"/>
    </row>
    <row r="10" customFormat="false" ht="33.75" hidden="false" customHeight="true" outlineLevel="0" collapsed="false">
      <c r="B10" s="6" t="n">
        <f aca="false">COUNTIF(Kontakte!$C$4:$C$153,"Privat")</f>
        <v>8</v>
      </c>
      <c r="C10" s="6"/>
      <c r="D10" s="9" t="n">
        <f aca="false">COUNTIFS(Kontakte!$V$4:$V$153,"&gt;=0",Kontakte!$V$4:$V$153,"&lt;=30")</f>
        <v>6</v>
      </c>
      <c r="E10" s="9"/>
      <c r="F10" s="9" t="n">
        <f aca="false">COUNTIF(Kontakte!$T$4:$T$153,"Nein")</f>
        <v>2</v>
      </c>
      <c r="G10" s="9"/>
    </row>
    <row r="12" customFormat="false" ht="21.75" hidden="false" customHeight="true" outlineLevel="0" collapsed="false">
      <c r="B12" s="4" t="s">
        <v>9</v>
      </c>
      <c r="C12" s="4"/>
      <c r="D12" s="4"/>
      <c r="E12" s="4"/>
      <c r="F12" s="4"/>
      <c r="G12" s="4"/>
    </row>
    <row r="13" customFormat="false" ht="19.5" hidden="false" customHeight="true" outlineLevel="0" collapsed="false">
      <c r="B13" s="10" t="s">
        <v>10</v>
      </c>
      <c r="C13" s="11" t="s">
        <v>11</v>
      </c>
      <c r="D13" s="11"/>
      <c r="E13" s="11"/>
      <c r="F13" s="11"/>
      <c r="G13" s="11"/>
    </row>
    <row r="14" customFormat="false" ht="18" hidden="false" customHeight="true" outlineLevel="0" collapsed="false">
      <c r="B14" s="12" t="s">
        <v>12</v>
      </c>
      <c r="C14" s="12"/>
      <c r="D14" s="12" t="s">
        <v>13</v>
      </c>
      <c r="E14" s="12" t="s">
        <v>14</v>
      </c>
      <c r="F14" s="12" t="s">
        <v>15</v>
      </c>
      <c r="G14" s="12" t="s">
        <v>16</v>
      </c>
    </row>
    <row r="15" customFormat="false" ht="15" hidden="false" customHeight="true" outlineLevel="0" collapsed="false">
      <c r="B15" s="13" t="str">
        <f aca="false">IF($J15&gt;=10000000,"",INDEX(Kontakte!$E:$E,$J15)&amp;" "&amp;INDEX(Kontakte!$F:$F,$J15))</f>
        <v>Thomas Berger</v>
      </c>
      <c r="C15" s="13"/>
      <c r="D15" s="14" t="str">
        <f aca="false">IF($J15&gt;=10000000,"",INDEX(Kontakte!$G:$G,$J15))</f>
        <v>Nordlicht Design GmbH</v>
      </c>
      <c r="E15" s="14" t="str">
        <f aca="false">IF($J15&gt;=10000000,"",INDEX(Kontakte!$L:$L,$J15))</f>
        <v>Hamburg</v>
      </c>
      <c r="F15" s="14" t="str">
        <f aca="false">IF($J15&gt;=10000000,"",INDEX(Kontakte!$N:$N,$J15))</f>
        <v>+49 40 1234567</v>
      </c>
      <c r="G15" s="14" t="str">
        <f aca="false">IF($J15&gt;=10000000,"",INDEX(Kontakte!$P:$P,$J15))</f>
        <v>t.berger@nordlicht-muster.de</v>
      </c>
      <c r="J15" s="15" t="n">
        <f aca="false">SMALL(Kontakte!$W$4:$W$153,1)</f>
        <v>4</v>
      </c>
    </row>
    <row r="16" customFormat="false" ht="15" hidden="false" customHeight="true" outlineLevel="0" collapsed="false">
      <c r="B16" s="16" t="str">
        <f aca="false">IF($J16&gt;=10000000,"",INDEX(Kontakte!$E:$E,$J16)&amp;" "&amp;INDEX(Kontakte!$F:$F,$J16))</f>
        <v/>
      </c>
      <c r="C16" s="16"/>
      <c r="D16" s="17" t="str">
        <f aca="false">IF($J16&gt;=10000000,"",INDEX(Kontakte!$G:$G,$J16))</f>
        <v/>
      </c>
      <c r="E16" s="17" t="str">
        <f aca="false">IF($J16&gt;=10000000,"",INDEX(Kontakte!$L:$L,$J16))</f>
        <v/>
      </c>
      <c r="F16" s="17" t="str">
        <f aca="false">IF($J16&gt;=10000000,"",INDEX(Kontakte!$N:$N,$J16))</f>
        <v/>
      </c>
      <c r="G16" s="17" t="str">
        <f aca="false">IF($J16&gt;=10000000,"",INDEX(Kontakte!$P:$P,$J16))</f>
        <v/>
      </c>
      <c r="J16" s="15" t="n">
        <f aca="false">SMALL(Kontakte!$W$4:$W$153,2)</f>
        <v>10000000</v>
      </c>
    </row>
    <row r="17" customFormat="false" ht="15" hidden="false" customHeight="true" outlineLevel="0" collapsed="false">
      <c r="B17" s="13" t="str">
        <f aca="false">IF($J17&gt;=10000000,"",INDEX(Kontakte!$E:$E,$J17)&amp;" "&amp;INDEX(Kontakte!$F:$F,$J17))</f>
        <v/>
      </c>
      <c r="C17" s="13"/>
      <c r="D17" s="14" t="str">
        <f aca="false">IF($J17&gt;=10000000,"",INDEX(Kontakte!$G:$G,$J17))</f>
        <v/>
      </c>
      <c r="E17" s="14" t="str">
        <f aca="false">IF($J17&gt;=10000000,"",INDEX(Kontakte!$L:$L,$J17))</f>
        <v/>
      </c>
      <c r="F17" s="14" t="str">
        <f aca="false">IF($J17&gt;=10000000,"",INDEX(Kontakte!$N:$N,$J17))</f>
        <v/>
      </c>
      <c r="G17" s="14" t="str">
        <f aca="false">IF($J17&gt;=10000000,"",INDEX(Kontakte!$P:$P,$J17))</f>
        <v/>
      </c>
      <c r="J17" s="15" t="n">
        <f aca="false">SMALL(Kontakte!$W$4:$W$153,3)</f>
        <v>10000000</v>
      </c>
    </row>
    <row r="18" customFormat="false" ht="15" hidden="false" customHeight="true" outlineLevel="0" collapsed="false">
      <c r="B18" s="16" t="str">
        <f aca="false">IF($J18&gt;=10000000,"",INDEX(Kontakte!$E:$E,$J18)&amp;" "&amp;INDEX(Kontakte!$F:$F,$J18))</f>
        <v/>
      </c>
      <c r="C18" s="16"/>
      <c r="D18" s="17" t="str">
        <f aca="false">IF($J18&gt;=10000000,"",INDEX(Kontakte!$G:$G,$J18))</f>
        <v/>
      </c>
      <c r="E18" s="17" t="str">
        <f aca="false">IF($J18&gt;=10000000,"",INDEX(Kontakte!$L:$L,$J18))</f>
        <v/>
      </c>
      <c r="F18" s="17" t="str">
        <f aca="false">IF($J18&gt;=10000000,"",INDEX(Kontakte!$N:$N,$J18))</f>
        <v/>
      </c>
      <c r="G18" s="17" t="str">
        <f aca="false">IF($J18&gt;=10000000,"",INDEX(Kontakte!$P:$P,$J18))</f>
        <v/>
      </c>
      <c r="J18" s="15" t="n">
        <f aca="false">SMALL(Kontakte!$W$4:$W$153,4)</f>
        <v>10000000</v>
      </c>
    </row>
    <row r="19" customFormat="false" ht="15" hidden="false" customHeight="true" outlineLevel="0" collapsed="false">
      <c r="B19" s="13" t="str">
        <f aca="false">IF($J19&gt;=10000000,"",INDEX(Kontakte!$E:$E,$J19)&amp;" "&amp;INDEX(Kontakte!$F:$F,$J19))</f>
        <v/>
      </c>
      <c r="C19" s="13"/>
      <c r="D19" s="14" t="str">
        <f aca="false">IF($J19&gt;=10000000,"",INDEX(Kontakte!$G:$G,$J19))</f>
        <v/>
      </c>
      <c r="E19" s="14" t="str">
        <f aca="false">IF($J19&gt;=10000000,"",INDEX(Kontakte!$L:$L,$J19))</f>
        <v/>
      </c>
      <c r="F19" s="14" t="str">
        <f aca="false">IF($J19&gt;=10000000,"",INDEX(Kontakte!$N:$N,$J19))</f>
        <v/>
      </c>
      <c r="G19" s="14" t="str">
        <f aca="false">IF($J19&gt;=10000000,"",INDEX(Kontakte!$P:$P,$J19))</f>
        <v/>
      </c>
      <c r="J19" s="15" t="n">
        <f aca="false">SMALL(Kontakte!$W$4:$W$153,5)</f>
        <v>10000000</v>
      </c>
    </row>
    <row r="20" customFormat="false" ht="15" hidden="false" customHeight="true" outlineLevel="0" collapsed="false">
      <c r="B20" s="16" t="str">
        <f aca="false">IF($J20&gt;=10000000,"",INDEX(Kontakte!$E:$E,$J20)&amp;" "&amp;INDEX(Kontakte!$F:$F,$J20))</f>
        <v/>
      </c>
      <c r="C20" s="16"/>
      <c r="D20" s="17" t="str">
        <f aca="false">IF($J20&gt;=10000000,"",INDEX(Kontakte!$G:$G,$J20))</f>
        <v/>
      </c>
      <c r="E20" s="17" t="str">
        <f aca="false">IF($J20&gt;=10000000,"",INDEX(Kontakte!$L:$L,$J20))</f>
        <v/>
      </c>
      <c r="F20" s="17" t="str">
        <f aca="false">IF($J20&gt;=10000000,"",INDEX(Kontakte!$N:$N,$J20))</f>
        <v/>
      </c>
      <c r="G20" s="17" t="str">
        <f aca="false">IF($J20&gt;=10000000,"",INDEX(Kontakte!$P:$P,$J20))</f>
        <v/>
      </c>
      <c r="J20" s="15" t="n">
        <f aca="false">SMALL(Kontakte!$W$4:$W$153,6)</f>
        <v>10000000</v>
      </c>
    </row>
    <row r="21" customFormat="false" ht="15" hidden="false" customHeight="true" outlineLevel="0" collapsed="false">
      <c r="B21" s="13" t="str">
        <f aca="false">IF($J21&gt;=10000000,"",INDEX(Kontakte!$E:$E,$J21)&amp;" "&amp;INDEX(Kontakte!$F:$F,$J21))</f>
        <v/>
      </c>
      <c r="C21" s="13"/>
      <c r="D21" s="14" t="str">
        <f aca="false">IF($J21&gt;=10000000,"",INDEX(Kontakte!$G:$G,$J21))</f>
        <v/>
      </c>
      <c r="E21" s="14" t="str">
        <f aca="false">IF($J21&gt;=10000000,"",INDEX(Kontakte!$L:$L,$J21))</f>
        <v/>
      </c>
      <c r="F21" s="14" t="str">
        <f aca="false">IF($J21&gt;=10000000,"",INDEX(Kontakte!$N:$N,$J21))</f>
        <v/>
      </c>
      <c r="G21" s="14" t="str">
        <f aca="false">IF($J21&gt;=10000000,"",INDEX(Kontakte!$P:$P,$J21))</f>
        <v/>
      </c>
      <c r="J21" s="15" t="n">
        <f aca="false">SMALL(Kontakte!$W$4:$W$153,7)</f>
        <v>10000000</v>
      </c>
    </row>
    <row r="22" customFormat="false" ht="15" hidden="false" customHeight="true" outlineLevel="0" collapsed="false">
      <c r="B22" s="16" t="str">
        <f aca="false">IF($J22&gt;=10000000,"",INDEX(Kontakte!$E:$E,$J22)&amp;" "&amp;INDEX(Kontakte!$F:$F,$J22))</f>
        <v/>
      </c>
      <c r="C22" s="16"/>
      <c r="D22" s="17" t="str">
        <f aca="false">IF($J22&gt;=10000000,"",INDEX(Kontakte!$G:$G,$J22))</f>
        <v/>
      </c>
      <c r="E22" s="17" t="str">
        <f aca="false">IF($J22&gt;=10000000,"",INDEX(Kontakte!$L:$L,$J22))</f>
        <v/>
      </c>
      <c r="F22" s="17" t="str">
        <f aca="false">IF($J22&gt;=10000000,"",INDEX(Kontakte!$N:$N,$J22))</f>
        <v/>
      </c>
      <c r="G22" s="17" t="str">
        <f aca="false">IF($J22&gt;=10000000,"",INDEX(Kontakte!$P:$P,$J22))</f>
        <v/>
      </c>
      <c r="J22" s="15" t="n">
        <f aca="false">SMALL(Kontakte!$W$4:$W$153,8)</f>
        <v>10000000</v>
      </c>
    </row>
    <row r="23" customFormat="false" ht="15" hidden="false" customHeight="false" outlineLevel="0" collapsed="false">
      <c r="B23" s="18" t="s">
        <v>17</v>
      </c>
      <c r="C23" s="18"/>
      <c r="D23" s="18"/>
      <c r="E23" s="18"/>
      <c r="F23" s="18"/>
      <c r="G23" s="18"/>
    </row>
    <row r="25" customFormat="false" ht="21.75" hidden="false" customHeight="true" outlineLevel="0" collapsed="false">
      <c r="B25" s="19" t="s">
        <v>18</v>
      </c>
      <c r="C25" s="19"/>
      <c r="D25" s="19"/>
      <c r="E25" s="19"/>
      <c r="F25" s="19"/>
      <c r="G25" s="19"/>
    </row>
    <row r="26" customFormat="false" ht="18" hidden="false" customHeight="true" outlineLevel="0" collapsed="false">
      <c r="B26" s="12" t="s">
        <v>12</v>
      </c>
      <c r="C26" s="12"/>
      <c r="D26" s="12" t="s">
        <v>19</v>
      </c>
      <c r="E26" s="12" t="s">
        <v>20</v>
      </c>
      <c r="F26" s="12"/>
      <c r="G26" s="12"/>
    </row>
    <row r="27" customFormat="false" ht="15" hidden="false" customHeight="true" outlineLevel="0" collapsed="false">
      <c r="B27" s="13" t="str">
        <f aca="false">IF($K27&gt;=100000000,"",INDEX(Kontakte!$E:$E,MOD($K27,10000))&amp;" "&amp;INDEX(Kontakte!$F:$F,MOD($K27,10000)))</f>
        <v>Thomas Berger</v>
      </c>
      <c r="C27" s="13"/>
      <c r="D27" s="20" t="n">
        <f aca="false">IF($K27&gt;=100000000,"",INDEX(Kontakte!$U:$U,MOD($K27,10000)))</f>
        <v>46277</v>
      </c>
      <c r="E27" s="21" t="n">
        <f aca="false">IF($K27&gt;=100000000,"",INT($K27/10000))</f>
        <v>7</v>
      </c>
      <c r="F27" s="21"/>
      <c r="G27" s="21"/>
      <c r="K27" s="15" t="n">
        <f aca="false">SMALL(Kontakte!$X$4:$X$153,1)</f>
        <v>70004</v>
      </c>
    </row>
    <row r="28" customFormat="false" ht="15" hidden="false" customHeight="true" outlineLevel="0" collapsed="false">
      <c r="B28" s="16" t="str">
        <f aca="false">IF($K28&gt;=100000000,"",INDEX(Kontakte!$E:$E,MOD($K28,10000))&amp;" "&amp;INDEX(Kontakte!$F:$F,MOD($K28,10000)))</f>
        <v>Andreas Braun</v>
      </c>
      <c r="C28" s="16"/>
      <c r="D28" s="22" t="n">
        <f aca="false">IF($K28&gt;=100000000,"",INDEX(Kontakte!$U:$U,MOD($K28,10000)))</f>
        <v>46285</v>
      </c>
      <c r="E28" s="23" t="n">
        <f aca="false">IF($K28&gt;=100000000,"",INT($K28/10000))</f>
        <v>15</v>
      </c>
      <c r="F28" s="23"/>
      <c r="G28" s="23"/>
      <c r="K28" s="15" t="n">
        <f aca="false">SMALL(Kontakte!$X$4:$X$153,2)</f>
        <v>150012</v>
      </c>
    </row>
    <row r="29" customFormat="false" ht="15" hidden="false" customHeight="true" outlineLevel="0" collapsed="false">
      <c r="B29" s="13" t="str">
        <f aca="false">IF($K29&gt;=100000000,"",INDEX(Kontakte!$E:$E,MOD($K29,10000))&amp;" "&amp;INDEX(Kontakte!$F:$F,MOD($K29,10000)))</f>
        <v>Julia Wagner</v>
      </c>
      <c r="C29" s="13"/>
      <c r="D29" s="20" t="n">
        <f aca="false">IF($K29&gt;=100000000,"",INDEX(Kontakte!$U:$U,MOD($K29,10000)))</f>
        <v>46293</v>
      </c>
      <c r="E29" s="21" t="n">
        <f aca="false">IF($K29&gt;=100000000,"",INT($K29/10000))</f>
        <v>23</v>
      </c>
      <c r="F29" s="21"/>
      <c r="G29" s="21"/>
      <c r="K29" s="15" t="n">
        <f aca="false">SMALL(Kontakte!$X$4:$X$153,3)</f>
        <v>230006</v>
      </c>
    </row>
    <row r="30" customFormat="false" ht="15" hidden="false" customHeight="true" outlineLevel="0" collapsed="false">
      <c r="B30" s="16" t="str">
        <f aca="false">IF($K30&gt;=100000000,"",INDEX(Kontakte!$E:$E,MOD($K30,10000))&amp;" "&amp;INDEX(Kontakte!$F:$F,MOD($K30,10000)))</f>
        <v>Melanie Krause</v>
      </c>
      <c r="C30" s="16"/>
      <c r="D30" s="22" t="n">
        <f aca="false">IF($K30&gt;=100000000,"",INDEX(Kontakte!$U:$U,MOD($K30,10000)))</f>
        <v>46294</v>
      </c>
      <c r="E30" s="23" t="n">
        <f aca="false">IF($K30&gt;=100000000,"",INT($K30/10000))</f>
        <v>24</v>
      </c>
      <c r="F30" s="23"/>
      <c r="G30" s="23"/>
      <c r="K30" s="15" t="n">
        <f aca="false">SMALL(Kontakte!$X$4:$X$153,4)</f>
        <v>240018</v>
      </c>
    </row>
    <row r="31" customFormat="false" ht="15" hidden="false" customHeight="true" outlineLevel="0" collapsed="false">
      <c r="B31" s="13" t="str">
        <f aca="false">IF($K31&gt;=100000000,"",INDEX(Kontakte!$E:$E,MOD($K31,10000))&amp;" "&amp;INDEX(Kontakte!$F:$F,MOD($K31,10000)))</f>
        <v>Sabine Fischer</v>
      </c>
      <c r="C31" s="13"/>
      <c r="D31" s="20" t="n">
        <f aca="false">IF($K31&gt;=100000000,"",INDEX(Kontakte!$U:$U,MOD($K31,10000)))</f>
        <v>46297</v>
      </c>
      <c r="E31" s="21" t="n">
        <f aca="false">IF($K31&gt;=100000000,"",INT($K31/10000))</f>
        <v>27</v>
      </c>
      <c r="F31" s="21"/>
      <c r="G31" s="21"/>
      <c r="K31" s="15" t="n">
        <f aca="false">SMALL(Kontakte!$X$4:$X$153,5)</f>
        <v>270009</v>
      </c>
    </row>
    <row r="32" customFormat="false" ht="15" hidden="false" customHeight="true" outlineLevel="0" collapsed="false">
      <c r="B32" s="16" t="str">
        <f aca="false">IF($K32&gt;=100000000,"",INDEX(Kontakte!$E:$E,MOD($K32,10000))&amp;" "&amp;INDEX(Kontakte!$F:$F,MOD($K32,10000)))</f>
        <v>Daniel Schäfer</v>
      </c>
      <c r="C32" s="16"/>
      <c r="D32" s="22" t="n">
        <f aca="false">IF($K32&gt;=100000000,"",INDEX(Kontakte!$U:$U,MOD($K32,10000)))</f>
        <v>46300</v>
      </c>
      <c r="E32" s="23" t="n">
        <f aca="false">IF($K32&gt;=100000000,"",INT($K32/10000))</f>
        <v>30</v>
      </c>
      <c r="F32" s="23"/>
      <c r="G32" s="23"/>
      <c r="K32" s="15" t="n">
        <f aca="false">SMALL(Kontakte!$X$4:$X$153,6)</f>
        <v>300019</v>
      </c>
    </row>
    <row r="34" customFormat="false" ht="15" hidden="false" customHeight="false" outlineLevel="0" collapsed="false">
      <c r="B34" s="18" t="s">
        <v>21</v>
      </c>
      <c r="C34" s="18"/>
      <c r="D34" s="18"/>
      <c r="E34" s="18"/>
      <c r="F34" s="18"/>
      <c r="G34" s="18"/>
    </row>
  </sheetData>
  <mergeCells count="43">
    <mergeCell ref="B2:G2"/>
    <mergeCell ref="B3:G3"/>
    <mergeCell ref="B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2:G12"/>
    <mergeCell ref="C13:G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G23"/>
    <mergeCell ref="B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  <mergeCell ref="B32:C32"/>
    <mergeCell ref="E32:G32"/>
    <mergeCell ref="B34:G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0"/>
    <col collapsed="false" customWidth="true" hidden="false" outlineLevel="0" max="3" min="3" style="0" width="3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6" min="6" style="0" width="20"/>
    <col collapsed="false" customWidth="true" hidden="false" outlineLevel="0" max="7" min="7" style="0" width="3"/>
    <col collapsed="false" customWidth="true" hidden="false" outlineLevel="0" max="8" min="8" style="0" width="14"/>
    <col collapsed="false" customWidth="true" hidden="false" outlineLevel="0" max="9" min="9" style="0" width="3"/>
    <col collapsed="false" customWidth="true" hidden="false" outlineLevel="0" max="10" min="10" style="0" width="14"/>
  </cols>
  <sheetData>
    <row r="2" customFormat="false" ht="25.5" hidden="false" customHeight="true" outlineLevel="0" collapsed="false">
      <c r="B2" s="24" t="s">
        <v>22</v>
      </c>
      <c r="C2" s="24"/>
      <c r="D2" s="24"/>
      <c r="E2" s="24"/>
      <c r="F2" s="24"/>
      <c r="G2" s="24"/>
      <c r="H2" s="24"/>
      <c r="I2" s="24"/>
      <c r="J2" s="24"/>
    </row>
    <row r="4" customFormat="false" ht="15" hidden="false" customHeight="false" outlineLevel="0" collapsed="false">
      <c r="B4" s="25" t="s">
        <v>23</v>
      </c>
      <c r="D4" s="25" t="s">
        <v>24</v>
      </c>
      <c r="F4" s="25" t="s">
        <v>25</v>
      </c>
      <c r="H4" s="25" t="s">
        <v>26</v>
      </c>
      <c r="J4" s="25" t="s">
        <v>27</v>
      </c>
    </row>
    <row r="5" customFormat="false" ht="15" hidden="false" customHeight="false" outlineLevel="0" collapsed="false">
      <c r="B5" s="26" t="s">
        <v>28</v>
      </c>
      <c r="D5" s="26" t="s">
        <v>29</v>
      </c>
      <c r="F5" s="26" t="s">
        <v>30</v>
      </c>
      <c r="H5" s="26" t="s">
        <v>31</v>
      </c>
      <c r="J5" s="26" t="s">
        <v>32</v>
      </c>
    </row>
    <row r="6" customFormat="false" ht="15" hidden="false" customHeight="false" outlineLevel="0" collapsed="false">
      <c r="B6" s="27" t="s">
        <v>33</v>
      </c>
      <c r="D6" s="27" t="s">
        <v>34</v>
      </c>
      <c r="F6" s="27" t="s">
        <v>35</v>
      </c>
      <c r="H6" s="27" t="s">
        <v>36</v>
      </c>
      <c r="J6" s="27" t="s">
        <v>37</v>
      </c>
    </row>
    <row r="7" customFormat="false" ht="15" hidden="false" customHeight="false" outlineLevel="0" collapsed="false">
      <c r="D7" s="26" t="s">
        <v>38</v>
      </c>
      <c r="F7" s="26" t="s">
        <v>39</v>
      </c>
      <c r="J7" s="26" t="s">
        <v>40</v>
      </c>
    </row>
    <row r="8" customFormat="false" ht="15" hidden="false" customHeight="false" outlineLevel="0" collapsed="false">
      <c r="F8" s="27" t="s">
        <v>41</v>
      </c>
      <c r="J8" s="27" t="s">
        <v>42</v>
      </c>
    </row>
    <row r="9" customFormat="false" ht="15" hidden="false" customHeight="false" outlineLevel="0" collapsed="false">
      <c r="F9" s="26" t="s">
        <v>43</v>
      </c>
      <c r="J9" s="26" t="s">
        <v>44</v>
      </c>
    </row>
    <row r="10" customFormat="false" ht="15" hidden="false" customHeight="false" outlineLevel="0" collapsed="false">
      <c r="F10" s="27" t="s">
        <v>45</v>
      </c>
      <c r="J10" s="27" t="s">
        <v>46</v>
      </c>
    </row>
    <row r="11" customFormat="false" ht="15" hidden="false" customHeight="false" outlineLevel="0" collapsed="false">
      <c r="F11" s="26" t="s">
        <v>47</v>
      </c>
      <c r="J11" s="26" t="s">
        <v>48</v>
      </c>
    </row>
    <row r="12" customFormat="false" ht="15" hidden="false" customHeight="false" outlineLevel="0" collapsed="false">
      <c r="J12" s="27" t="s">
        <v>49</v>
      </c>
    </row>
    <row r="13" customFormat="false" ht="15" hidden="false" customHeight="false" outlineLevel="0" collapsed="false">
      <c r="J13" s="26" t="s">
        <v>50</v>
      </c>
    </row>
    <row r="14" customFormat="false" ht="15" hidden="false" customHeight="false" outlineLevel="0" collapsed="false">
      <c r="J14" s="27" t="s">
        <v>47</v>
      </c>
    </row>
    <row r="17" customFormat="false" ht="21.75" hidden="false" customHeight="true" outlineLevel="0" collapsed="false">
      <c r="B17" s="28" t="s">
        <v>51</v>
      </c>
      <c r="C17" s="28"/>
      <c r="D17" s="28"/>
      <c r="E17" s="28"/>
      <c r="F17" s="28"/>
      <c r="G17" s="28"/>
      <c r="H17" s="28"/>
      <c r="I17" s="28"/>
      <c r="J17" s="28"/>
    </row>
    <row r="18" customFormat="false" ht="27.75" hidden="false" customHeight="true" outlineLevel="0" collapsed="false">
      <c r="B18" s="29" t="s">
        <v>52</v>
      </c>
      <c r="C18" s="29"/>
      <c r="D18" s="29"/>
      <c r="E18" s="29"/>
      <c r="F18" s="29"/>
      <c r="G18" s="29"/>
      <c r="H18" s="29"/>
      <c r="I18" s="29"/>
      <c r="J18" s="29"/>
    </row>
    <row r="19" customFormat="false" ht="27.75" hidden="false" customHeight="true" outlineLevel="0" collapsed="false">
      <c r="B19" s="29" t="s">
        <v>53</v>
      </c>
      <c r="C19" s="29"/>
      <c r="D19" s="29"/>
      <c r="E19" s="29"/>
      <c r="F19" s="29"/>
      <c r="G19" s="29"/>
      <c r="H19" s="29"/>
      <c r="I19" s="29"/>
      <c r="J19" s="29"/>
    </row>
    <row r="20" customFormat="false" ht="27.75" hidden="false" customHeight="true" outlineLevel="0" collapsed="false">
      <c r="B20" s="29" t="s">
        <v>54</v>
      </c>
      <c r="C20" s="29"/>
      <c r="D20" s="29"/>
      <c r="E20" s="29"/>
      <c r="F20" s="29"/>
      <c r="G20" s="29"/>
      <c r="H20" s="29"/>
      <c r="I20" s="29"/>
      <c r="J20" s="29"/>
    </row>
    <row r="21" customFormat="false" ht="27.75" hidden="false" customHeight="true" outlineLevel="0" collapsed="false">
      <c r="B21" s="29" t="s">
        <v>55</v>
      </c>
      <c r="C21" s="29"/>
      <c r="D21" s="29"/>
      <c r="E21" s="29"/>
      <c r="F21" s="29"/>
      <c r="G21" s="29"/>
      <c r="H21" s="29"/>
      <c r="I21" s="29"/>
      <c r="J21" s="29"/>
    </row>
    <row r="22" customFormat="false" ht="27.75" hidden="false" customHeight="true" outlineLevel="0" collapsed="false">
      <c r="B22" s="29" t="s">
        <v>56</v>
      </c>
      <c r="C22" s="29"/>
      <c r="D22" s="29"/>
      <c r="E22" s="29"/>
      <c r="F22" s="29"/>
      <c r="G22" s="29"/>
      <c r="H22" s="29"/>
      <c r="I22" s="29"/>
      <c r="J22" s="29"/>
    </row>
    <row r="23" customFormat="false" ht="27.75" hidden="false" customHeight="true" outlineLevel="0" collapsed="false">
      <c r="B23" s="29" t="s">
        <v>57</v>
      </c>
      <c r="C23" s="29"/>
      <c r="D23" s="29"/>
      <c r="E23" s="29"/>
      <c r="F23" s="29"/>
      <c r="G23" s="29"/>
      <c r="H23" s="29"/>
      <c r="I23" s="29"/>
      <c r="J23" s="29"/>
    </row>
    <row r="24" customFormat="false" ht="27.75" hidden="false" customHeight="true" outlineLevel="0" collapsed="false">
      <c r="B24" s="29" t="s">
        <v>58</v>
      </c>
      <c r="C24" s="29"/>
      <c r="D24" s="29"/>
      <c r="E24" s="29"/>
      <c r="F24" s="29"/>
      <c r="G24" s="29"/>
      <c r="H24" s="29"/>
      <c r="I24" s="29"/>
      <c r="J24" s="29"/>
    </row>
  </sheetData>
  <mergeCells count="9">
    <mergeCell ref="B2:J2"/>
    <mergeCell ref="B17:J17"/>
    <mergeCell ref="B18:J18"/>
    <mergeCell ref="B19:J19"/>
    <mergeCell ref="B20:J20"/>
    <mergeCell ref="B21:J21"/>
    <mergeCell ref="B22:J22"/>
    <mergeCell ref="B23:J23"/>
    <mergeCell ref="B24:J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1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3" topLeftCell="G4" activePane="bottomRight" state="frozen"/>
      <selection pane="topLeft" activeCell="A1" activeCellId="0" sqref="A1"/>
      <selection pane="topRight" activeCell="G1" activeCellId="0" sqref="G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9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7" min="7" style="0" width="22"/>
    <col collapsed="false" customWidth="true" hidden="false" outlineLevel="0" max="8" min="8" style="0" width="18"/>
    <col collapsed="false" customWidth="true" hidden="false" outlineLevel="0" max="9" min="9" style="0" width="13"/>
    <col collapsed="false" customWidth="true" hidden="false" outlineLevel="0" max="10" min="10" style="0" width="24"/>
    <col collapsed="false" customWidth="true" hidden="false" outlineLevel="0" max="11" min="11" style="0" width="8"/>
    <col collapsed="false" customWidth="true" hidden="false" outlineLevel="0" max="12" min="12" style="0" width="16"/>
    <col collapsed="false" customWidth="true" hidden="false" outlineLevel="0" max="13" min="13" style="0" width="8"/>
    <col collapsed="false" customWidth="true" hidden="false" outlineLevel="0" max="15" min="14" style="0" width="17"/>
    <col collapsed="false" customWidth="true" hidden="false" outlineLevel="0" max="16" min="16" style="0" width="28"/>
    <col collapsed="false" customWidth="true" hidden="false" outlineLevel="0" max="17" min="17" style="0" width="13"/>
    <col collapsed="false" customWidth="true" hidden="false" outlineLevel="0" max="18" min="18" style="0" width="10"/>
    <col collapsed="false" customWidth="true" hidden="false" outlineLevel="0" max="19" min="19" style="0" width="30"/>
    <col collapsed="false" customWidth="true" hidden="false" outlineLevel="0" max="20" min="20" style="0" width="12"/>
    <col collapsed="false" customWidth="true" hidden="false" outlineLevel="0" max="21" min="21" style="0" width="18"/>
    <col collapsed="false" customWidth="true" hidden="false" outlineLevel="0" max="22" min="22" style="0" width="17"/>
    <col collapsed="false" customWidth="true" hidden="true" outlineLevel="0" max="24" min="23" style="0" width="10"/>
  </cols>
  <sheetData>
    <row r="1" customFormat="false" ht="27.75" hidden="false" customHeight="true" outlineLevel="0" collapsed="false">
      <c r="B1" s="30" t="s">
        <v>59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customFormat="false" ht="18" hidden="false" customHeight="true" outlineLevel="0" collapsed="false">
      <c r="B2" s="31" t="s">
        <v>60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customFormat="false" ht="30" hidden="false" customHeight="true" outlineLevel="0" collapsed="false">
      <c r="B3" s="32" t="s">
        <v>61</v>
      </c>
      <c r="C3" s="32" t="s">
        <v>23</v>
      </c>
      <c r="D3" s="32" t="s">
        <v>24</v>
      </c>
      <c r="E3" s="32" t="s">
        <v>62</v>
      </c>
      <c r="F3" s="32" t="s">
        <v>63</v>
      </c>
      <c r="G3" s="32" t="s">
        <v>13</v>
      </c>
      <c r="H3" s="32" t="s">
        <v>64</v>
      </c>
      <c r="I3" s="32" t="s">
        <v>25</v>
      </c>
      <c r="J3" s="32" t="s">
        <v>65</v>
      </c>
      <c r="K3" s="32" t="s">
        <v>66</v>
      </c>
      <c r="L3" s="32" t="s">
        <v>14</v>
      </c>
      <c r="M3" s="32" t="s">
        <v>27</v>
      </c>
      <c r="N3" s="32" t="s">
        <v>15</v>
      </c>
      <c r="O3" s="32" t="s">
        <v>67</v>
      </c>
      <c r="P3" s="32" t="s">
        <v>16</v>
      </c>
      <c r="Q3" s="32" t="s">
        <v>68</v>
      </c>
      <c r="R3" s="32" t="s">
        <v>26</v>
      </c>
      <c r="S3" s="32" t="s">
        <v>69</v>
      </c>
      <c r="T3" s="32" t="s">
        <v>70</v>
      </c>
      <c r="U3" s="32" t="s">
        <v>71</v>
      </c>
      <c r="V3" s="32" t="s">
        <v>72</v>
      </c>
      <c r="W3" s="33"/>
      <c r="X3" s="33"/>
    </row>
    <row r="4" customFormat="false" ht="15" hidden="false" customHeight="false" outlineLevel="0" collapsed="false">
      <c r="B4" s="34" t="str">
        <f aca="false">IF(F4="","","K-"&amp;TEXT(ROW()-3,"000"))</f>
        <v>K-001</v>
      </c>
      <c r="C4" s="35" t="s">
        <v>33</v>
      </c>
      <c r="D4" s="35" t="s">
        <v>29</v>
      </c>
      <c r="E4" s="36" t="s">
        <v>73</v>
      </c>
      <c r="F4" s="36" t="s">
        <v>11</v>
      </c>
      <c r="G4" s="36" t="s">
        <v>74</v>
      </c>
      <c r="H4" s="36" t="s">
        <v>75</v>
      </c>
      <c r="I4" s="35" t="s">
        <v>39</v>
      </c>
      <c r="J4" s="36" t="s">
        <v>76</v>
      </c>
      <c r="K4" s="35" t="s">
        <v>77</v>
      </c>
      <c r="L4" s="36" t="s">
        <v>78</v>
      </c>
      <c r="M4" s="35" t="s">
        <v>32</v>
      </c>
      <c r="N4" s="36" t="s">
        <v>79</v>
      </c>
      <c r="O4" s="36" t="s">
        <v>80</v>
      </c>
      <c r="P4" s="36" t="s">
        <v>81</v>
      </c>
      <c r="Q4" s="20" t="n">
        <v>29110</v>
      </c>
      <c r="R4" s="35" t="s">
        <v>31</v>
      </c>
      <c r="S4" s="36" t="s">
        <v>82</v>
      </c>
      <c r="T4" s="37" t="str">
        <f aca="false">IF(F4="","",IF(AND(E4&lt;&gt;"",F4&lt;&gt;"",L4&lt;&gt;"",P4&lt;&gt;"",OR(N4&lt;&gt;"",O4&lt;&gt;"")),"Ja","Nein"))</f>
        <v>Ja</v>
      </c>
      <c r="U4" s="38" t="n">
        <f aca="true">IF(Q4="","",DATE(YEAR(TODAY())+IF(DATE(YEAR(TODAY()),MONTH(Q4),DAY(Q4))&lt;TODAY(),1,0),MONTH(Q4),DAY(Q4)))</f>
        <v>46277</v>
      </c>
      <c r="V4" s="39" t="n">
        <f aca="true">IF(Q4="","",U4-TODAY())</f>
        <v>7</v>
      </c>
      <c r="W4" s="40" t="n">
        <f aca="false">IF(AND(Übersicht!$C$13&lt;&gt;"",ISNUMBER(SEARCH(Übersicht!$C$13,E4&amp;" "&amp;F4&amp;" "&amp;G4&amp;" "&amp;L4&amp;" "&amp;P4&amp;" "&amp;N4&amp;" "&amp;O4))),ROW(),10000000)</f>
        <v>4</v>
      </c>
      <c r="X4" s="40" t="n">
        <f aca="false">IF(V4="",100000000,V4*10000+ROW())</f>
        <v>70004</v>
      </c>
    </row>
    <row r="5" customFormat="false" ht="15" hidden="false" customHeight="false" outlineLevel="0" collapsed="false">
      <c r="B5" s="41" t="str">
        <f aca="false">IF(F5="","","K-"&amp;TEXT(ROW()-3,"000"))</f>
        <v>K-002</v>
      </c>
      <c r="C5" s="42" t="s">
        <v>28</v>
      </c>
      <c r="D5" s="42" t="s">
        <v>34</v>
      </c>
      <c r="E5" s="43" t="s">
        <v>83</v>
      </c>
      <c r="F5" s="43" t="s">
        <v>84</v>
      </c>
      <c r="G5" s="43"/>
      <c r="H5" s="43"/>
      <c r="I5" s="42" t="s">
        <v>35</v>
      </c>
      <c r="J5" s="43" t="s">
        <v>85</v>
      </c>
      <c r="K5" s="42" t="s">
        <v>86</v>
      </c>
      <c r="L5" s="43" t="s">
        <v>87</v>
      </c>
      <c r="M5" s="42" t="s">
        <v>32</v>
      </c>
      <c r="N5" s="43" t="s">
        <v>88</v>
      </c>
      <c r="O5" s="43" t="s">
        <v>89</v>
      </c>
      <c r="P5" s="43" t="s">
        <v>90</v>
      </c>
      <c r="Q5" s="22" t="n">
        <v>32954</v>
      </c>
      <c r="R5" s="42" t="s">
        <v>31</v>
      </c>
      <c r="S5" s="43"/>
      <c r="T5" s="44" t="str">
        <f aca="false">IF(F5="","",IF(AND(E5&lt;&gt;"",F5&lt;&gt;"",L5&lt;&gt;"",P5&lt;&gt;"",OR(N5&lt;&gt;"",O5&lt;&gt;"")),"Ja","Nein"))</f>
        <v>Ja</v>
      </c>
      <c r="U5" s="45" t="n">
        <f aca="true">IF(Q5="","",DATE(YEAR(TODAY())+IF(DATE(YEAR(TODAY()),MONTH(Q5),DAY(Q5))&lt;TODAY(),1,0),MONTH(Q5),DAY(Q5)))</f>
        <v>46468</v>
      </c>
      <c r="V5" s="46" t="n">
        <f aca="true">IF(Q5="","",U5-TODAY())</f>
        <v>198</v>
      </c>
      <c r="W5" s="47" t="n">
        <f aca="false">IF(AND(Übersicht!$C$13&lt;&gt;"",ISNUMBER(SEARCH(Übersicht!$C$13,E5&amp;" "&amp;F5&amp;" "&amp;G5&amp;" "&amp;L5&amp;" "&amp;P5&amp;" "&amp;N5&amp;" "&amp;O5))),ROW(),10000000)</f>
        <v>10000000</v>
      </c>
      <c r="X5" s="47" t="n">
        <f aca="false">IF(V5="",100000000,V5*10000+ROW())</f>
        <v>1980005</v>
      </c>
    </row>
    <row r="6" customFormat="false" ht="15" hidden="false" customHeight="false" outlineLevel="0" collapsed="false">
      <c r="B6" s="34" t="str">
        <f aca="false">IF(F6="","","K-"&amp;TEXT(ROW()-3,"000"))</f>
        <v>K-003</v>
      </c>
      <c r="C6" s="35" t="s">
        <v>33</v>
      </c>
      <c r="D6" s="35" t="s">
        <v>34</v>
      </c>
      <c r="E6" s="36" t="s">
        <v>91</v>
      </c>
      <c r="F6" s="36" t="s">
        <v>92</v>
      </c>
      <c r="G6" s="36" t="s">
        <v>93</v>
      </c>
      <c r="H6" s="36" t="s">
        <v>94</v>
      </c>
      <c r="I6" s="35" t="s">
        <v>43</v>
      </c>
      <c r="J6" s="36" t="s">
        <v>95</v>
      </c>
      <c r="K6" s="35" t="s">
        <v>96</v>
      </c>
      <c r="L6" s="36" t="s">
        <v>97</v>
      </c>
      <c r="M6" s="35" t="s">
        <v>32</v>
      </c>
      <c r="N6" s="36" t="s">
        <v>98</v>
      </c>
      <c r="O6" s="36"/>
      <c r="P6" s="36" t="s">
        <v>99</v>
      </c>
      <c r="Q6" s="20" t="n">
        <v>31318</v>
      </c>
      <c r="R6" s="35" t="s">
        <v>31</v>
      </c>
      <c r="S6" s="36" t="s">
        <v>100</v>
      </c>
      <c r="T6" s="37" t="str">
        <f aca="false">IF(F6="","",IF(AND(E6&lt;&gt;"",F6&lt;&gt;"",L6&lt;&gt;"",P6&lt;&gt;"",OR(N6&lt;&gt;"",O6&lt;&gt;"")),"Ja","Nein"))</f>
        <v>Ja</v>
      </c>
      <c r="U6" s="38" t="n">
        <f aca="true">IF(Q6="","",DATE(YEAR(TODAY())+IF(DATE(YEAR(TODAY()),MONTH(Q6),DAY(Q6))&lt;TODAY(),1,0),MONTH(Q6),DAY(Q6)))</f>
        <v>46293</v>
      </c>
      <c r="V6" s="39" t="n">
        <f aca="true">IF(Q6="","",U6-TODAY())</f>
        <v>23</v>
      </c>
      <c r="W6" s="40" t="n">
        <f aca="false">IF(AND(Übersicht!$C$13&lt;&gt;"",ISNUMBER(SEARCH(Übersicht!$C$13,E6&amp;" "&amp;F6&amp;" "&amp;G6&amp;" "&amp;L6&amp;" "&amp;P6&amp;" "&amp;N6&amp;" "&amp;O6))),ROW(),10000000)</f>
        <v>10000000</v>
      </c>
      <c r="X6" s="40" t="n">
        <f aca="false">IF(V6="",100000000,V6*10000+ROW())</f>
        <v>230006</v>
      </c>
    </row>
    <row r="7" customFormat="false" ht="15" hidden="false" customHeight="false" outlineLevel="0" collapsed="false">
      <c r="B7" s="41" t="str">
        <f aca="false">IF(F7="","","K-"&amp;TEXT(ROW()-3,"000"))</f>
        <v>K-004</v>
      </c>
      <c r="C7" s="42" t="s">
        <v>28</v>
      </c>
      <c r="D7" s="42" t="s">
        <v>29</v>
      </c>
      <c r="E7" s="43" t="s">
        <v>101</v>
      </c>
      <c r="F7" s="43" t="s">
        <v>102</v>
      </c>
      <c r="G7" s="43"/>
      <c r="H7" s="43"/>
      <c r="I7" s="42" t="s">
        <v>30</v>
      </c>
      <c r="J7" s="43" t="s">
        <v>103</v>
      </c>
      <c r="K7" s="42" t="s">
        <v>104</v>
      </c>
      <c r="L7" s="43" t="s">
        <v>105</v>
      </c>
      <c r="M7" s="42" t="s">
        <v>32</v>
      </c>
      <c r="N7" s="43"/>
      <c r="O7" s="43" t="s">
        <v>106</v>
      </c>
      <c r="P7" s="43" t="s">
        <v>107</v>
      </c>
      <c r="Q7" s="22" t="n">
        <v>26608</v>
      </c>
      <c r="R7" s="42" t="s">
        <v>31</v>
      </c>
      <c r="S7" s="43" t="s">
        <v>108</v>
      </c>
      <c r="T7" s="44" t="str">
        <f aca="false">IF(F7="","",IF(AND(E7&lt;&gt;"",F7&lt;&gt;"",L7&lt;&gt;"",P7&lt;&gt;"",OR(N7&lt;&gt;"",O7&lt;&gt;"")),"Ja","Nein"))</f>
        <v>Ja</v>
      </c>
      <c r="U7" s="45" t="n">
        <f aca="true">IF(Q7="","",DATE(YEAR(TODAY())+IF(DATE(YEAR(TODAY()),MONTH(Q7),DAY(Q7))&lt;TODAY(),1,0),MONTH(Q7),DAY(Q7)))</f>
        <v>46331</v>
      </c>
      <c r="V7" s="46" t="n">
        <f aca="true">IF(Q7="","",U7-TODAY())</f>
        <v>61</v>
      </c>
      <c r="W7" s="47" t="n">
        <f aca="false">IF(AND(Übersicht!$C$13&lt;&gt;"",ISNUMBER(SEARCH(Übersicht!$C$13,E7&amp;" "&amp;F7&amp;" "&amp;G7&amp;" "&amp;L7&amp;" "&amp;P7&amp;" "&amp;N7&amp;" "&amp;O7))),ROW(),10000000)</f>
        <v>10000000</v>
      </c>
      <c r="X7" s="47" t="n">
        <f aca="false">IF(V7="",100000000,V7*10000+ROW())</f>
        <v>610007</v>
      </c>
    </row>
    <row r="8" customFormat="false" ht="15" hidden="false" customHeight="false" outlineLevel="0" collapsed="false">
      <c r="B8" s="34" t="str">
        <f aca="false">IF(F8="","","K-"&amp;TEXT(ROW()-3,"000"))</f>
        <v>K-005</v>
      </c>
      <c r="C8" s="35" t="s">
        <v>33</v>
      </c>
      <c r="D8" s="35" t="s">
        <v>29</v>
      </c>
      <c r="E8" s="36" t="s">
        <v>109</v>
      </c>
      <c r="F8" s="36" t="s">
        <v>110</v>
      </c>
      <c r="G8" s="36" t="s">
        <v>111</v>
      </c>
      <c r="H8" s="36" t="s">
        <v>112</v>
      </c>
      <c r="I8" s="35" t="s">
        <v>41</v>
      </c>
      <c r="J8" s="36" t="s">
        <v>113</v>
      </c>
      <c r="K8" s="35" t="s">
        <v>114</v>
      </c>
      <c r="L8" s="36" t="s">
        <v>115</v>
      </c>
      <c r="M8" s="35" t="s">
        <v>32</v>
      </c>
      <c r="N8" s="36" t="s">
        <v>116</v>
      </c>
      <c r="O8" s="36"/>
      <c r="P8" s="36" t="s">
        <v>117</v>
      </c>
      <c r="Q8" s="20" t="n">
        <v>25003</v>
      </c>
      <c r="R8" s="35" t="s">
        <v>31</v>
      </c>
      <c r="S8" s="36" t="s">
        <v>118</v>
      </c>
      <c r="T8" s="37" t="str">
        <f aca="false">IF(F8="","",IF(AND(E8&lt;&gt;"",F8&lt;&gt;"",L8&lt;&gt;"",P8&lt;&gt;"",OR(N8&lt;&gt;"",O8&lt;&gt;"")),"Ja","Nein"))</f>
        <v>Ja</v>
      </c>
      <c r="U8" s="38" t="n">
        <f aca="true">IF(Q8="","",DATE(YEAR(TODAY())+IF(DATE(YEAR(TODAY()),MONTH(Q8),DAY(Q8))&lt;TODAY(),1,0),MONTH(Q8),DAY(Q8)))</f>
        <v>46552</v>
      </c>
      <c r="V8" s="39" t="n">
        <f aca="true">IF(Q8="","",U8-TODAY())</f>
        <v>282</v>
      </c>
      <c r="W8" s="40" t="n">
        <f aca="false">IF(AND(Übersicht!$C$13&lt;&gt;"",ISNUMBER(SEARCH(Übersicht!$C$13,E8&amp;" "&amp;F8&amp;" "&amp;G8&amp;" "&amp;L8&amp;" "&amp;P8&amp;" "&amp;N8&amp;" "&amp;O8))),ROW(),10000000)</f>
        <v>10000000</v>
      </c>
      <c r="X8" s="40" t="n">
        <f aca="false">IF(V8="",100000000,V8*10000+ROW())</f>
        <v>2820008</v>
      </c>
    </row>
    <row r="9" customFormat="false" ht="15" hidden="false" customHeight="false" outlineLevel="0" collapsed="false">
      <c r="B9" s="41" t="str">
        <f aca="false">IF(F9="","","K-"&amp;TEXT(ROW()-3,"000"))</f>
        <v>K-006</v>
      </c>
      <c r="C9" s="42" t="s">
        <v>28</v>
      </c>
      <c r="D9" s="42" t="s">
        <v>34</v>
      </c>
      <c r="E9" s="43" t="s">
        <v>119</v>
      </c>
      <c r="F9" s="43" t="s">
        <v>120</v>
      </c>
      <c r="G9" s="43"/>
      <c r="H9" s="43"/>
      <c r="I9" s="42" t="s">
        <v>35</v>
      </c>
      <c r="J9" s="43" t="s">
        <v>121</v>
      </c>
      <c r="K9" s="42" t="s">
        <v>122</v>
      </c>
      <c r="L9" s="43" t="s">
        <v>123</v>
      </c>
      <c r="M9" s="42" t="s">
        <v>32</v>
      </c>
      <c r="N9" s="43" t="s">
        <v>124</v>
      </c>
      <c r="O9" s="43" t="s">
        <v>125</v>
      </c>
      <c r="P9" s="43"/>
      <c r="Q9" s="22" t="n">
        <v>34974</v>
      </c>
      <c r="R9" s="42" t="s">
        <v>31</v>
      </c>
      <c r="S9" s="43" t="s">
        <v>126</v>
      </c>
      <c r="T9" s="44" t="str">
        <f aca="false">IF(F9="","",IF(AND(E9&lt;&gt;"",F9&lt;&gt;"",L9&lt;&gt;"",P9&lt;&gt;"",OR(N9&lt;&gt;"",O9&lt;&gt;"")),"Ja","Nein"))</f>
        <v>Nein</v>
      </c>
      <c r="U9" s="45" t="n">
        <f aca="true">IF(Q9="","",DATE(YEAR(TODAY())+IF(DATE(YEAR(TODAY()),MONTH(Q9),DAY(Q9))&lt;TODAY(),1,0),MONTH(Q9),DAY(Q9)))</f>
        <v>46297</v>
      </c>
      <c r="V9" s="46" t="n">
        <f aca="true">IF(Q9="","",U9-TODAY())</f>
        <v>27</v>
      </c>
      <c r="W9" s="47" t="n">
        <f aca="false">IF(AND(Übersicht!$C$13&lt;&gt;"",ISNUMBER(SEARCH(Übersicht!$C$13,E9&amp;" "&amp;F9&amp;" "&amp;G9&amp;" "&amp;L9&amp;" "&amp;P9&amp;" "&amp;N9&amp;" "&amp;O9))),ROW(),10000000)</f>
        <v>10000000</v>
      </c>
      <c r="X9" s="47" t="n">
        <f aca="false">IF(V9="",100000000,V9*10000+ROW())</f>
        <v>270009</v>
      </c>
    </row>
    <row r="10" customFormat="false" ht="15" hidden="false" customHeight="false" outlineLevel="0" collapsed="false">
      <c r="B10" s="34" t="str">
        <f aca="false">IF(F10="","","K-"&amp;TEXT(ROW()-3,"000"))</f>
        <v>K-007</v>
      </c>
      <c r="C10" s="35" t="s">
        <v>33</v>
      </c>
      <c r="D10" s="35" t="s">
        <v>34</v>
      </c>
      <c r="E10" s="36" t="s">
        <v>127</v>
      </c>
      <c r="F10" s="36" t="s">
        <v>128</v>
      </c>
      <c r="G10" s="36" t="s">
        <v>129</v>
      </c>
      <c r="H10" s="36" t="s">
        <v>130</v>
      </c>
      <c r="I10" s="35" t="s">
        <v>39</v>
      </c>
      <c r="J10" s="36" t="s">
        <v>131</v>
      </c>
      <c r="K10" s="35" t="s">
        <v>132</v>
      </c>
      <c r="L10" s="36" t="s">
        <v>133</v>
      </c>
      <c r="M10" s="35" t="s">
        <v>32</v>
      </c>
      <c r="N10" s="36" t="s">
        <v>134</v>
      </c>
      <c r="O10" s="36" t="s">
        <v>135</v>
      </c>
      <c r="P10" s="36" t="s">
        <v>136</v>
      </c>
      <c r="Q10" s="20" t="n">
        <v>29970</v>
      </c>
      <c r="R10" s="35" t="s">
        <v>36</v>
      </c>
      <c r="S10" s="36" t="s">
        <v>137</v>
      </c>
      <c r="T10" s="37" t="str">
        <f aca="false">IF(F10="","",IF(AND(E10&lt;&gt;"",F10&lt;&gt;"",L10&lt;&gt;"",P10&lt;&gt;"",OR(N10&lt;&gt;"",O10&lt;&gt;"")),"Ja","Nein"))</f>
        <v>Ja</v>
      </c>
      <c r="U10" s="38" t="n">
        <f aca="true">IF(Q10="","",DATE(YEAR(TODAY())+IF(DATE(YEAR(TODAY()),MONTH(Q10),DAY(Q10))&lt;TODAY(),1,0),MONTH(Q10),DAY(Q10)))</f>
        <v>46406</v>
      </c>
      <c r="V10" s="39" t="n">
        <f aca="true">IF(Q10="","",U10-TODAY())</f>
        <v>136</v>
      </c>
      <c r="W10" s="40" t="n">
        <f aca="false">IF(AND(Übersicht!$C$13&lt;&gt;"",ISNUMBER(SEARCH(Übersicht!$C$13,E10&amp;" "&amp;F10&amp;" "&amp;G10&amp;" "&amp;L10&amp;" "&amp;P10&amp;" "&amp;N10&amp;" "&amp;O10))),ROW(),10000000)</f>
        <v>10000000</v>
      </c>
      <c r="X10" s="40" t="n">
        <f aca="false">IF(V10="",100000000,V10*10000+ROW())</f>
        <v>1360010</v>
      </c>
    </row>
    <row r="11" customFormat="false" ht="15" hidden="false" customHeight="false" outlineLevel="0" collapsed="false">
      <c r="B11" s="41" t="str">
        <f aca="false">IF(F11="","","K-"&amp;TEXT(ROW()-3,"000"))</f>
        <v>K-008</v>
      </c>
      <c r="C11" s="42" t="s">
        <v>28</v>
      </c>
      <c r="D11" s="42" t="s">
        <v>29</v>
      </c>
      <c r="E11" s="43" t="s">
        <v>138</v>
      </c>
      <c r="F11" s="43" t="s">
        <v>139</v>
      </c>
      <c r="G11" s="43"/>
      <c r="H11" s="43"/>
      <c r="I11" s="42" t="s">
        <v>35</v>
      </c>
      <c r="J11" s="43" t="s">
        <v>140</v>
      </c>
      <c r="K11" s="42" t="s">
        <v>141</v>
      </c>
      <c r="L11" s="43" t="s">
        <v>142</v>
      </c>
      <c r="M11" s="42" t="s">
        <v>32</v>
      </c>
      <c r="N11" s="43" t="s">
        <v>143</v>
      </c>
      <c r="O11" s="43"/>
      <c r="P11" s="43" t="s">
        <v>144</v>
      </c>
      <c r="Q11" s="22" t="n">
        <v>36006</v>
      </c>
      <c r="R11" s="42" t="s">
        <v>31</v>
      </c>
      <c r="S11" s="43"/>
      <c r="T11" s="44" t="str">
        <f aca="false">IF(F11="","",IF(AND(E11&lt;&gt;"",F11&lt;&gt;"",L11&lt;&gt;"",P11&lt;&gt;"",OR(N11&lt;&gt;"",O11&lt;&gt;"")),"Ja","Nein"))</f>
        <v>Ja</v>
      </c>
      <c r="U11" s="45" t="n">
        <f aca="true">IF(Q11="","",DATE(YEAR(TODAY())+IF(DATE(YEAR(TODAY()),MONTH(Q11),DAY(Q11))&lt;TODAY(),1,0),MONTH(Q11),DAY(Q11)))</f>
        <v>46598</v>
      </c>
      <c r="V11" s="46" t="n">
        <f aca="true">IF(Q11="","",U11-TODAY())</f>
        <v>328</v>
      </c>
      <c r="W11" s="47" t="n">
        <f aca="false">IF(AND(Übersicht!$C$13&lt;&gt;"",ISNUMBER(SEARCH(Übersicht!$C$13,E11&amp;" "&amp;F11&amp;" "&amp;G11&amp;" "&amp;L11&amp;" "&amp;P11&amp;" "&amp;N11&amp;" "&amp;O11))),ROW(),10000000)</f>
        <v>10000000</v>
      </c>
      <c r="X11" s="47" t="n">
        <f aca="false">IF(V11="",100000000,V11*10000+ROW())</f>
        <v>3280011</v>
      </c>
    </row>
    <row r="12" customFormat="false" ht="15" hidden="false" customHeight="false" outlineLevel="0" collapsed="false">
      <c r="B12" s="34" t="str">
        <f aca="false">IF(F12="","","K-"&amp;TEXT(ROW()-3,"000"))</f>
        <v>K-009</v>
      </c>
      <c r="C12" s="35" t="s">
        <v>33</v>
      </c>
      <c r="D12" s="35" t="s">
        <v>29</v>
      </c>
      <c r="E12" s="36" t="s">
        <v>145</v>
      </c>
      <c r="F12" s="36" t="s">
        <v>146</v>
      </c>
      <c r="G12" s="36" t="s">
        <v>147</v>
      </c>
      <c r="H12" s="36" t="s">
        <v>148</v>
      </c>
      <c r="I12" s="35" t="s">
        <v>43</v>
      </c>
      <c r="J12" s="36" t="s">
        <v>149</v>
      </c>
      <c r="K12" s="35" t="s">
        <v>150</v>
      </c>
      <c r="L12" s="36" t="s">
        <v>142</v>
      </c>
      <c r="M12" s="35" t="s">
        <v>32</v>
      </c>
      <c r="N12" s="36" t="s">
        <v>151</v>
      </c>
      <c r="O12" s="36" t="s">
        <v>152</v>
      </c>
      <c r="P12" s="36" t="s">
        <v>153</v>
      </c>
      <c r="Q12" s="20" t="n">
        <v>27657</v>
      </c>
      <c r="R12" s="35" t="s">
        <v>31</v>
      </c>
      <c r="S12" s="36"/>
      <c r="T12" s="37" t="str">
        <f aca="false">IF(F12="","",IF(AND(E12&lt;&gt;"",F12&lt;&gt;"",L12&lt;&gt;"",P12&lt;&gt;"",OR(N12&lt;&gt;"",O12&lt;&gt;"")),"Ja","Nein"))</f>
        <v>Ja</v>
      </c>
      <c r="U12" s="38" t="n">
        <f aca="true">IF(Q12="","",DATE(YEAR(TODAY())+IF(DATE(YEAR(TODAY()),MONTH(Q12),DAY(Q12))&lt;TODAY(),1,0),MONTH(Q12),DAY(Q12)))</f>
        <v>46285</v>
      </c>
      <c r="V12" s="39" t="n">
        <f aca="true">IF(Q12="","",U12-TODAY())</f>
        <v>15</v>
      </c>
      <c r="W12" s="40" t="n">
        <f aca="false">IF(AND(Übersicht!$C$13&lt;&gt;"",ISNUMBER(SEARCH(Übersicht!$C$13,E12&amp;" "&amp;F12&amp;" "&amp;G12&amp;" "&amp;L12&amp;" "&amp;P12&amp;" "&amp;N12&amp;" "&amp;O12))),ROW(),10000000)</f>
        <v>10000000</v>
      </c>
      <c r="X12" s="40" t="n">
        <f aca="false">IF(V12="",100000000,V12*10000+ROW())</f>
        <v>150012</v>
      </c>
    </row>
    <row r="13" customFormat="false" ht="15" hidden="false" customHeight="false" outlineLevel="0" collapsed="false">
      <c r="B13" s="41" t="str">
        <f aca="false">IF(F13="","","K-"&amp;TEXT(ROW()-3,"000"))</f>
        <v>K-010</v>
      </c>
      <c r="C13" s="42" t="s">
        <v>28</v>
      </c>
      <c r="D13" s="42" t="s">
        <v>34</v>
      </c>
      <c r="E13" s="43" t="s">
        <v>154</v>
      </c>
      <c r="F13" s="43" t="s">
        <v>155</v>
      </c>
      <c r="G13" s="43"/>
      <c r="H13" s="43"/>
      <c r="I13" s="42" t="s">
        <v>30</v>
      </c>
      <c r="J13" s="43" t="s">
        <v>156</v>
      </c>
      <c r="K13" s="42" t="s">
        <v>157</v>
      </c>
      <c r="L13" s="43" t="s">
        <v>158</v>
      </c>
      <c r="M13" s="42" t="s">
        <v>32</v>
      </c>
      <c r="N13" s="43" t="s">
        <v>159</v>
      </c>
      <c r="O13" s="43" t="s">
        <v>160</v>
      </c>
      <c r="P13" s="43" t="s">
        <v>161</v>
      </c>
      <c r="Q13" s="22" t="n">
        <v>34070</v>
      </c>
      <c r="R13" s="42" t="s">
        <v>31</v>
      </c>
      <c r="S13" s="43" t="s">
        <v>162</v>
      </c>
      <c r="T13" s="44" t="str">
        <f aca="false">IF(F13="","",IF(AND(E13&lt;&gt;"",F13&lt;&gt;"",L13&lt;&gt;"",P13&lt;&gt;"",OR(N13&lt;&gt;"",O13&lt;&gt;"")),"Ja","Nein"))</f>
        <v>Ja</v>
      </c>
      <c r="U13" s="45" t="n">
        <f aca="true">IF(Q13="","",DATE(YEAR(TODAY())+IF(DATE(YEAR(TODAY()),MONTH(Q13),DAY(Q13))&lt;TODAY(),1,0),MONTH(Q13),DAY(Q13)))</f>
        <v>46488</v>
      </c>
      <c r="V13" s="46" t="n">
        <f aca="true">IF(Q13="","",U13-TODAY())</f>
        <v>218</v>
      </c>
      <c r="W13" s="47" t="n">
        <f aca="false">IF(AND(Übersicht!$C$13&lt;&gt;"",ISNUMBER(SEARCH(Übersicht!$C$13,E13&amp;" "&amp;F13&amp;" "&amp;G13&amp;" "&amp;L13&amp;" "&amp;P13&amp;" "&amp;N13&amp;" "&amp;O13))),ROW(),10000000)</f>
        <v>10000000</v>
      </c>
      <c r="X13" s="47" t="n">
        <f aca="false">IF(V13="",100000000,V13*10000+ROW())</f>
        <v>2180013</v>
      </c>
    </row>
    <row r="14" customFormat="false" ht="15" hidden="false" customHeight="false" outlineLevel="0" collapsed="false">
      <c r="B14" s="34" t="str">
        <f aca="false">IF(F14="","","K-"&amp;TEXT(ROW()-3,"000"))</f>
        <v>K-011</v>
      </c>
      <c r="C14" s="35" t="s">
        <v>33</v>
      </c>
      <c r="D14" s="35" t="s">
        <v>29</v>
      </c>
      <c r="E14" s="36" t="s">
        <v>163</v>
      </c>
      <c r="F14" s="36" t="s">
        <v>164</v>
      </c>
      <c r="G14" s="36" t="s">
        <v>165</v>
      </c>
      <c r="H14" s="36" t="s">
        <v>166</v>
      </c>
      <c r="I14" s="35" t="s">
        <v>41</v>
      </c>
      <c r="J14" s="36" t="s">
        <v>167</v>
      </c>
      <c r="K14" s="35" t="s">
        <v>168</v>
      </c>
      <c r="L14" s="36" t="s">
        <v>169</v>
      </c>
      <c r="M14" s="35" t="s">
        <v>32</v>
      </c>
      <c r="N14" s="36" t="s">
        <v>170</v>
      </c>
      <c r="O14" s="36"/>
      <c r="P14" s="36" t="s">
        <v>171</v>
      </c>
      <c r="Q14" s="20" t="n">
        <v>32480</v>
      </c>
      <c r="R14" s="35" t="s">
        <v>31</v>
      </c>
      <c r="S14" s="36" t="s">
        <v>172</v>
      </c>
      <c r="T14" s="37" t="str">
        <f aca="false">IF(F14="","",IF(AND(E14&lt;&gt;"",F14&lt;&gt;"",L14&lt;&gt;"",P14&lt;&gt;"",OR(N14&lt;&gt;"",O14&lt;&gt;"")),"Ja","Nein"))</f>
        <v>Ja</v>
      </c>
      <c r="U14" s="38" t="n">
        <f aca="true">IF(Q14="","",DATE(YEAR(TODAY())+IF(DATE(YEAR(TODAY()),MONTH(Q14),DAY(Q14))&lt;TODAY(),1,0),MONTH(Q14),DAY(Q14)))</f>
        <v>46359</v>
      </c>
      <c r="V14" s="39" t="n">
        <f aca="true">IF(Q14="","",U14-TODAY())</f>
        <v>89</v>
      </c>
      <c r="W14" s="40" t="n">
        <f aca="false">IF(AND(Übersicht!$C$13&lt;&gt;"",ISNUMBER(SEARCH(Übersicht!$C$13,E14&amp;" "&amp;F14&amp;" "&amp;G14&amp;" "&amp;L14&amp;" "&amp;P14&amp;" "&amp;N14&amp;" "&amp;O14))),ROW(),10000000)</f>
        <v>10000000</v>
      </c>
      <c r="X14" s="40" t="n">
        <f aca="false">IF(V14="",100000000,V14*10000+ROW())</f>
        <v>890014</v>
      </c>
    </row>
    <row r="15" customFormat="false" ht="15" hidden="false" customHeight="false" outlineLevel="0" collapsed="false">
      <c r="B15" s="41" t="str">
        <f aca="false">IF(F15="","","K-"&amp;TEXT(ROW()-3,"000"))</f>
        <v>K-012</v>
      </c>
      <c r="C15" s="42" t="s">
        <v>28</v>
      </c>
      <c r="D15" s="42" t="s">
        <v>34</v>
      </c>
      <c r="E15" s="43" t="s">
        <v>173</v>
      </c>
      <c r="F15" s="43" t="s">
        <v>174</v>
      </c>
      <c r="G15" s="43"/>
      <c r="H15" s="43"/>
      <c r="I15" s="42" t="s">
        <v>35</v>
      </c>
      <c r="J15" s="43" t="s">
        <v>175</v>
      </c>
      <c r="K15" s="42" t="s">
        <v>176</v>
      </c>
      <c r="L15" s="43" t="s">
        <v>177</v>
      </c>
      <c r="M15" s="42" t="s">
        <v>32</v>
      </c>
      <c r="N15" s="43"/>
      <c r="O15" s="43" t="s">
        <v>178</v>
      </c>
      <c r="P15" s="43" t="s">
        <v>179</v>
      </c>
      <c r="Q15" s="22" t="n">
        <v>36570</v>
      </c>
      <c r="R15" s="42" t="s">
        <v>31</v>
      </c>
      <c r="S15" s="43"/>
      <c r="T15" s="44" t="str">
        <f aca="false">IF(F15="","",IF(AND(E15&lt;&gt;"",F15&lt;&gt;"",L15&lt;&gt;"",P15&lt;&gt;"",OR(N15&lt;&gt;"",O15&lt;&gt;"")),"Ja","Nein"))</f>
        <v>Ja</v>
      </c>
      <c r="U15" s="45" t="n">
        <f aca="true">IF(Q15="","",DATE(YEAR(TODAY())+IF(DATE(YEAR(TODAY()),MONTH(Q15),DAY(Q15))&lt;TODAY(),1,0),MONTH(Q15),DAY(Q15)))</f>
        <v>46432</v>
      </c>
      <c r="V15" s="46" t="n">
        <f aca="true">IF(Q15="","",U15-TODAY())</f>
        <v>162</v>
      </c>
      <c r="W15" s="47" t="n">
        <f aca="false">IF(AND(Übersicht!$C$13&lt;&gt;"",ISNUMBER(SEARCH(Übersicht!$C$13,E15&amp;" "&amp;F15&amp;" "&amp;G15&amp;" "&amp;L15&amp;" "&amp;P15&amp;" "&amp;N15&amp;" "&amp;O15))),ROW(),10000000)</f>
        <v>10000000</v>
      </c>
      <c r="X15" s="47" t="n">
        <f aca="false">IF(V15="",100000000,V15*10000+ROW())</f>
        <v>1620015</v>
      </c>
    </row>
    <row r="16" customFormat="false" ht="15" hidden="false" customHeight="false" outlineLevel="0" collapsed="false">
      <c r="B16" s="34" t="str">
        <f aca="false">IF(F16="","","K-"&amp;TEXT(ROW()-3,"000"))</f>
        <v>K-013</v>
      </c>
      <c r="C16" s="35" t="s">
        <v>33</v>
      </c>
      <c r="D16" s="35" t="s">
        <v>29</v>
      </c>
      <c r="E16" s="36" t="s">
        <v>180</v>
      </c>
      <c r="F16" s="36" t="s">
        <v>181</v>
      </c>
      <c r="G16" s="36" t="s">
        <v>182</v>
      </c>
      <c r="H16" s="36" t="s">
        <v>183</v>
      </c>
      <c r="I16" s="35" t="s">
        <v>39</v>
      </c>
      <c r="J16" s="36" t="s">
        <v>184</v>
      </c>
      <c r="K16" s="35" t="s">
        <v>185</v>
      </c>
      <c r="L16" s="36" t="s">
        <v>186</v>
      </c>
      <c r="M16" s="35" t="s">
        <v>32</v>
      </c>
      <c r="N16" s="36" t="s">
        <v>187</v>
      </c>
      <c r="O16" s="36" t="s">
        <v>188</v>
      </c>
      <c r="P16" s="36" t="s">
        <v>189</v>
      </c>
      <c r="Q16" s="20" t="n">
        <v>25715</v>
      </c>
      <c r="R16" s="35" t="s">
        <v>31</v>
      </c>
      <c r="S16" s="36"/>
      <c r="T16" s="37" t="str">
        <f aca="false">IF(F16="","",IF(AND(E16&lt;&gt;"",F16&lt;&gt;"",L16&lt;&gt;"",P16&lt;&gt;"",OR(N16&lt;&gt;"",O16&lt;&gt;"")),"Ja","Nein"))</f>
        <v>Ja</v>
      </c>
      <c r="U16" s="38" t="n">
        <f aca="true">IF(Q16="","",DATE(YEAR(TODAY())+IF(DATE(YEAR(TODAY()),MONTH(Q16),DAY(Q16))&lt;TODAY(),1,0),MONTH(Q16),DAY(Q16)))</f>
        <v>46534</v>
      </c>
      <c r="V16" s="39" t="n">
        <f aca="true">IF(Q16="","",U16-TODAY())</f>
        <v>264</v>
      </c>
      <c r="W16" s="40" t="n">
        <f aca="false">IF(AND(Übersicht!$C$13&lt;&gt;"",ISNUMBER(SEARCH(Übersicht!$C$13,E16&amp;" "&amp;F16&amp;" "&amp;G16&amp;" "&amp;L16&amp;" "&amp;P16&amp;" "&amp;N16&amp;" "&amp;O16))),ROW(),10000000)</f>
        <v>10000000</v>
      </c>
      <c r="X16" s="40" t="n">
        <f aca="false">IF(V16="",100000000,V16*10000+ROW())</f>
        <v>2640016</v>
      </c>
    </row>
    <row r="17" customFormat="false" ht="15" hidden="false" customHeight="false" outlineLevel="0" collapsed="false">
      <c r="B17" s="41" t="str">
        <f aca="false">IF(F17="","","K-"&amp;TEXT(ROW()-3,"000"))</f>
        <v>K-014</v>
      </c>
      <c r="C17" s="42" t="s">
        <v>28</v>
      </c>
      <c r="D17" s="42" t="s">
        <v>34</v>
      </c>
      <c r="E17" s="43" t="s">
        <v>190</v>
      </c>
      <c r="F17" s="43" t="s">
        <v>191</v>
      </c>
      <c r="G17" s="43"/>
      <c r="H17" s="43"/>
      <c r="I17" s="42" t="s">
        <v>30</v>
      </c>
      <c r="J17" s="43" t="s">
        <v>192</v>
      </c>
      <c r="K17" s="42" t="s">
        <v>193</v>
      </c>
      <c r="L17" s="43" t="s">
        <v>194</v>
      </c>
      <c r="M17" s="42" t="s">
        <v>32</v>
      </c>
      <c r="N17" s="43" t="s">
        <v>195</v>
      </c>
      <c r="O17" s="43"/>
      <c r="P17" s="43"/>
      <c r="Q17" s="22" t="n">
        <v>31997</v>
      </c>
      <c r="R17" s="42" t="s">
        <v>31</v>
      </c>
      <c r="S17" s="43" t="s">
        <v>196</v>
      </c>
      <c r="T17" s="44" t="str">
        <f aca="false">IF(F17="","",IF(AND(E17&lt;&gt;"",F17&lt;&gt;"",L17&lt;&gt;"",P17&lt;&gt;"",OR(N17&lt;&gt;"",O17&lt;&gt;"")),"Ja","Nein"))</f>
        <v>Nein</v>
      </c>
      <c r="U17" s="45" t="n">
        <f aca="true">IF(Q17="","",DATE(YEAR(TODAY())+IF(DATE(YEAR(TODAY()),MONTH(Q17),DAY(Q17))&lt;TODAY(),1,0),MONTH(Q17),DAY(Q17)))</f>
        <v>46607</v>
      </c>
      <c r="V17" s="46" t="n">
        <f aca="true">IF(Q17="","",U17-TODAY())</f>
        <v>337</v>
      </c>
      <c r="W17" s="47" t="n">
        <f aca="false">IF(AND(Übersicht!$C$13&lt;&gt;"",ISNUMBER(SEARCH(Übersicht!$C$13,E17&amp;" "&amp;F17&amp;" "&amp;G17&amp;" "&amp;L17&amp;" "&amp;P17&amp;" "&amp;N17&amp;" "&amp;O17))),ROW(),10000000)</f>
        <v>10000000</v>
      </c>
      <c r="X17" s="47" t="n">
        <f aca="false">IF(V17="",100000000,V17*10000+ROW())</f>
        <v>3370017</v>
      </c>
    </row>
    <row r="18" customFormat="false" ht="15" hidden="false" customHeight="false" outlineLevel="0" collapsed="false">
      <c r="B18" s="34" t="str">
        <f aca="false">IF(F18="","","K-"&amp;TEXT(ROW()-3,"000"))</f>
        <v>K-015</v>
      </c>
      <c r="C18" s="35" t="s">
        <v>33</v>
      </c>
      <c r="D18" s="35" t="s">
        <v>34</v>
      </c>
      <c r="E18" s="36" t="s">
        <v>197</v>
      </c>
      <c r="F18" s="36" t="s">
        <v>198</v>
      </c>
      <c r="G18" s="36" t="s">
        <v>199</v>
      </c>
      <c r="H18" s="36" t="s">
        <v>200</v>
      </c>
      <c r="I18" s="35" t="s">
        <v>43</v>
      </c>
      <c r="J18" s="36" t="s">
        <v>201</v>
      </c>
      <c r="K18" s="35" t="s">
        <v>202</v>
      </c>
      <c r="L18" s="36" t="s">
        <v>203</v>
      </c>
      <c r="M18" s="35" t="s">
        <v>32</v>
      </c>
      <c r="N18" s="36" t="s">
        <v>204</v>
      </c>
      <c r="O18" s="36" t="s">
        <v>205</v>
      </c>
      <c r="P18" s="36" t="s">
        <v>206</v>
      </c>
      <c r="Q18" s="20" t="n">
        <v>30588</v>
      </c>
      <c r="R18" s="35" t="s">
        <v>31</v>
      </c>
      <c r="S18" s="36"/>
      <c r="T18" s="37" t="str">
        <f aca="false">IF(F18="","",IF(AND(E18&lt;&gt;"",F18&lt;&gt;"",L18&lt;&gt;"",P18&lt;&gt;"",OR(N18&lt;&gt;"",O18&lt;&gt;"")),"Ja","Nein"))</f>
        <v>Ja</v>
      </c>
      <c r="U18" s="38" t="n">
        <f aca="true">IF(Q18="","",DATE(YEAR(TODAY())+IF(DATE(YEAR(TODAY()),MONTH(Q18),DAY(Q18))&lt;TODAY(),1,0),MONTH(Q18),DAY(Q18)))</f>
        <v>46294</v>
      </c>
      <c r="V18" s="39" t="n">
        <f aca="true">IF(Q18="","",U18-TODAY())</f>
        <v>24</v>
      </c>
      <c r="W18" s="40" t="n">
        <f aca="false">IF(AND(Übersicht!$C$13&lt;&gt;"",ISNUMBER(SEARCH(Übersicht!$C$13,E18&amp;" "&amp;F18&amp;" "&amp;G18&amp;" "&amp;L18&amp;" "&amp;P18&amp;" "&amp;N18&amp;" "&amp;O18))),ROW(),10000000)</f>
        <v>10000000</v>
      </c>
      <c r="X18" s="40" t="n">
        <f aca="false">IF(V18="",100000000,V18*10000+ROW())</f>
        <v>240018</v>
      </c>
    </row>
    <row r="19" customFormat="false" ht="15" hidden="false" customHeight="false" outlineLevel="0" collapsed="false">
      <c r="B19" s="41" t="str">
        <f aca="false">IF(F19="","","K-"&amp;TEXT(ROW()-3,"000"))</f>
        <v>K-016</v>
      </c>
      <c r="C19" s="42" t="s">
        <v>28</v>
      </c>
      <c r="D19" s="42" t="s">
        <v>29</v>
      </c>
      <c r="E19" s="43" t="s">
        <v>207</v>
      </c>
      <c r="F19" s="43" t="s">
        <v>208</v>
      </c>
      <c r="G19" s="43"/>
      <c r="H19" s="43"/>
      <c r="I19" s="42" t="s">
        <v>35</v>
      </c>
      <c r="J19" s="43" t="s">
        <v>209</v>
      </c>
      <c r="K19" s="42" t="s">
        <v>210</v>
      </c>
      <c r="L19" s="43" t="s">
        <v>211</v>
      </c>
      <c r="M19" s="42" t="s">
        <v>32</v>
      </c>
      <c r="N19" s="43" t="s">
        <v>212</v>
      </c>
      <c r="O19" s="43" t="s">
        <v>213</v>
      </c>
      <c r="P19" s="43" t="s">
        <v>214</v>
      </c>
      <c r="Q19" s="22" t="n">
        <v>33516</v>
      </c>
      <c r="R19" s="42" t="s">
        <v>31</v>
      </c>
      <c r="S19" s="43"/>
      <c r="T19" s="44" t="str">
        <f aca="false">IF(F19="","",IF(AND(E19&lt;&gt;"",F19&lt;&gt;"",L19&lt;&gt;"",P19&lt;&gt;"",OR(N19&lt;&gt;"",O19&lt;&gt;"")),"Ja","Nein"))</f>
        <v>Ja</v>
      </c>
      <c r="U19" s="45" t="n">
        <f aca="true">IF(Q19="","",DATE(YEAR(TODAY())+IF(DATE(YEAR(TODAY()),MONTH(Q19),DAY(Q19))&lt;TODAY(),1,0),MONTH(Q19),DAY(Q19)))</f>
        <v>46300</v>
      </c>
      <c r="V19" s="46" t="n">
        <f aca="true">IF(Q19="","",U19-TODAY())</f>
        <v>30</v>
      </c>
      <c r="W19" s="47" t="n">
        <f aca="false">IF(AND(Übersicht!$C$13&lt;&gt;"",ISNUMBER(SEARCH(Übersicht!$C$13,E19&amp;" "&amp;F19&amp;" "&amp;G19&amp;" "&amp;L19&amp;" "&amp;P19&amp;" "&amp;N19&amp;" "&amp;O19))),ROW(),10000000)</f>
        <v>10000000</v>
      </c>
      <c r="X19" s="47" t="n">
        <f aca="false">IF(V19="",100000000,V19*10000+ROW())</f>
        <v>300019</v>
      </c>
    </row>
    <row r="20" customFormat="false" ht="15" hidden="false" customHeight="false" outlineLevel="0" collapsed="false">
      <c r="B20" s="34" t="str">
        <f aca="false">IF(F20="","","K-"&amp;TEXT(ROW()-3,"000"))</f>
        <v/>
      </c>
      <c r="C20" s="35"/>
      <c r="D20" s="35"/>
      <c r="E20" s="36"/>
      <c r="F20" s="36"/>
      <c r="G20" s="36"/>
      <c r="H20" s="36"/>
      <c r="I20" s="35"/>
      <c r="J20" s="36"/>
      <c r="K20" s="35"/>
      <c r="L20" s="36"/>
      <c r="M20" s="35"/>
      <c r="N20" s="36"/>
      <c r="O20" s="36"/>
      <c r="P20" s="36"/>
      <c r="Q20" s="20"/>
      <c r="R20" s="35"/>
      <c r="S20" s="36"/>
      <c r="T20" s="37" t="str">
        <f aca="false">IF(F20="","",IF(AND(E20&lt;&gt;"",F20&lt;&gt;"",L20&lt;&gt;"",P20&lt;&gt;"",OR(N20&lt;&gt;"",O20&lt;&gt;"")),"Ja","Nein"))</f>
        <v/>
      </c>
      <c r="U20" s="38" t="str">
        <f aca="true">IF(Q20="","",DATE(YEAR(TODAY())+IF(DATE(YEAR(TODAY()),MONTH(Q20),DAY(Q20))&lt;TODAY(),1,0),MONTH(Q20),DAY(Q20)))</f>
        <v/>
      </c>
      <c r="V20" s="39" t="str">
        <f aca="true">IF(Q20="","",U20-TODAY())</f>
        <v/>
      </c>
      <c r="W20" s="40" t="n">
        <f aca="false">IF(AND(Übersicht!$C$13&lt;&gt;"",ISNUMBER(SEARCH(Übersicht!$C$13,E20&amp;" "&amp;F20&amp;" "&amp;G20&amp;" "&amp;L20&amp;" "&amp;P20&amp;" "&amp;N20&amp;" "&amp;O20))),ROW(),10000000)</f>
        <v>10000000</v>
      </c>
      <c r="X20" s="40" t="n">
        <f aca="false">IF(V20="",100000000,V20*10000+ROW())</f>
        <v>100000000</v>
      </c>
    </row>
    <row r="21" customFormat="false" ht="15" hidden="false" customHeight="false" outlineLevel="0" collapsed="false">
      <c r="B21" s="41" t="str">
        <f aca="false">IF(F21="","","K-"&amp;TEXT(ROW()-3,"000"))</f>
        <v/>
      </c>
      <c r="C21" s="42"/>
      <c r="D21" s="42"/>
      <c r="E21" s="43"/>
      <c r="F21" s="43"/>
      <c r="G21" s="43"/>
      <c r="H21" s="43"/>
      <c r="I21" s="42"/>
      <c r="J21" s="43"/>
      <c r="K21" s="42"/>
      <c r="L21" s="43"/>
      <c r="M21" s="42"/>
      <c r="N21" s="43"/>
      <c r="O21" s="43"/>
      <c r="P21" s="43"/>
      <c r="Q21" s="22"/>
      <c r="R21" s="42"/>
      <c r="S21" s="43"/>
      <c r="T21" s="44" t="str">
        <f aca="false">IF(F21="","",IF(AND(E21&lt;&gt;"",F21&lt;&gt;"",L21&lt;&gt;"",P21&lt;&gt;"",OR(N21&lt;&gt;"",O21&lt;&gt;"")),"Ja","Nein"))</f>
        <v/>
      </c>
      <c r="U21" s="45" t="str">
        <f aca="true">IF(Q21="","",DATE(YEAR(TODAY())+IF(DATE(YEAR(TODAY()),MONTH(Q21),DAY(Q21))&lt;TODAY(),1,0),MONTH(Q21),DAY(Q21)))</f>
        <v/>
      </c>
      <c r="V21" s="46" t="str">
        <f aca="true">IF(Q21="","",U21-TODAY())</f>
        <v/>
      </c>
      <c r="W21" s="47" t="n">
        <f aca="false">IF(AND(Übersicht!$C$13&lt;&gt;"",ISNUMBER(SEARCH(Übersicht!$C$13,E21&amp;" "&amp;F21&amp;" "&amp;G21&amp;" "&amp;L21&amp;" "&amp;P21&amp;" "&amp;N21&amp;" "&amp;O21))),ROW(),10000000)</f>
        <v>10000000</v>
      </c>
      <c r="X21" s="47" t="n">
        <f aca="false">IF(V21="",100000000,V21*10000+ROW())</f>
        <v>100000000</v>
      </c>
    </row>
    <row r="22" customFormat="false" ht="15" hidden="false" customHeight="false" outlineLevel="0" collapsed="false">
      <c r="B22" s="34" t="str">
        <f aca="false">IF(F22="","","K-"&amp;TEXT(ROW()-3,"000"))</f>
        <v/>
      </c>
      <c r="C22" s="35"/>
      <c r="D22" s="35"/>
      <c r="E22" s="36"/>
      <c r="F22" s="36"/>
      <c r="G22" s="36"/>
      <c r="H22" s="36"/>
      <c r="I22" s="35"/>
      <c r="J22" s="36"/>
      <c r="K22" s="35"/>
      <c r="L22" s="36"/>
      <c r="M22" s="35"/>
      <c r="N22" s="36"/>
      <c r="O22" s="36"/>
      <c r="P22" s="36"/>
      <c r="Q22" s="20"/>
      <c r="R22" s="35"/>
      <c r="S22" s="36"/>
      <c r="T22" s="37" t="str">
        <f aca="false">IF(F22="","",IF(AND(E22&lt;&gt;"",F22&lt;&gt;"",L22&lt;&gt;"",P22&lt;&gt;"",OR(N22&lt;&gt;"",O22&lt;&gt;"")),"Ja","Nein"))</f>
        <v/>
      </c>
      <c r="U22" s="38" t="str">
        <f aca="true">IF(Q22="","",DATE(YEAR(TODAY())+IF(DATE(YEAR(TODAY()),MONTH(Q22),DAY(Q22))&lt;TODAY(),1,0),MONTH(Q22),DAY(Q22)))</f>
        <v/>
      </c>
      <c r="V22" s="39" t="str">
        <f aca="true">IF(Q22="","",U22-TODAY())</f>
        <v/>
      </c>
      <c r="W22" s="40" t="n">
        <f aca="false">IF(AND(Übersicht!$C$13&lt;&gt;"",ISNUMBER(SEARCH(Übersicht!$C$13,E22&amp;" "&amp;F22&amp;" "&amp;G22&amp;" "&amp;L22&amp;" "&amp;P22&amp;" "&amp;N22&amp;" "&amp;O22))),ROW(),10000000)</f>
        <v>10000000</v>
      </c>
      <c r="X22" s="40" t="n">
        <f aca="false">IF(V22="",100000000,V22*10000+ROW())</f>
        <v>100000000</v>
      </c>
    </row>
    <row r="23" customFormat="false" ht="15" hidden="false" customHeight="false" outlineLevel="0" collapsed="false">
      <c r="B23" s="41" t="str">
        <f aca="false">IF(F23="","","K-"&amp;TEXT(ROW()-3,"000"))</f>
        <v/>
      </c>
      <c r="C23" s="42"/>
      <c r="D23" s="42"/>
      <c r="E23" s="43"/>
      <c r="F23" s="43"/>
      <c r="G23" s="43"/>
      <c r="H23" s="43"/>
      <c r="I23" s="42"/>
      <c r="J23" s="43"/>
      <c r="K23" s="42"/>
      <c r="L23" s="43"/>
      <c r="M23" s="42"/>
      <c r="N23" s="43"/>
      <c r="O23" s="43"/>
      <c r="P23" s="43"/>
      <c r="Q23" s="22"/>
      <c r="R23" s="42"/>
      <c r="S23" s="43"/>
      <c r="T23" s="44" t="str">
        <f aca="false">IF(F23="","",IF(AND(E23&lt;&gt;"",F23&lt;&gt;"",L23&lt;&gt;"",P23&lt;&gt;"",OR(N23&lt;&gt;"",O23&lt;&gt;"")),"Ja","Nein"))</f>
        <v/>
      </c>
      <c r="U23" s="45" t="str">
        <f aca="true">IF(Q23="","",DATE(YEAR(TODAY())+IF(DATE(YEAR(TODAY()),MONTH(Q23),DAY(Q23))&lt;TODAY(),1,0),MONTH(Q23),DAY(Q23)))</f>
        <v/>
      </c>
      <c r="V23" s="46" t="str">
        <f aca="true">IF(Q23="","",U23-TODAY())</f>
        <v/>
      </c>
      <c r="W23" s="47" t="n">
        <f aca="false">IF(AND(Übersicht!$C$13&lt;&gt;"",ISNUMBER(SEARCH(Übersicht!$C$13,E23&amp;" "&amp;F23&amp;" "&amp;G23&amp;" "&amp;L23&amp;" "&amp;P23&amp;" "&amp;N23&amp;" "&amp;O23))),ROW(),10000000)</f>
        <v>10000000</v>
      </c>
      <c r="X23" s="47" t="n">
        <f aca="false">IF(V23="",100000000,V23*10000+ROW())</f>
        <v>100000000</v>
      </c>
    </row>
    <row r="24" customFormat="false" ht="15" hidden="false" customHeight="false" outlineLevel="0" collapsed="false">
      <c r="B24" s="34" t="str">
        <f aca="false">IF(F24="","","K-"&amp;TEXT(ROW()-3,"000"))</f>
        <v/>
      </c>
      <c r="C24" s="35"/>
      <c r="D24" s="35"/>
      <c r="E24" s="36"/>
      <c r="F24" s="36"/>
      <c r="G24" s="36"/>
      <c r="H24" s="36"/>
      <c r="I24" s="35"/>
      <c r="J24" s="36"/>
      <c r="K24" s="35"/>
      <c r="L24" s="36"/>
      <c r="M24" s="35"/>
      <c r="N24" s="36"/>
      <c r="O24" s="36"/>
      <c r="P24" s="36"/>
      <c r="Q24" s="20"/>
      <c r="R24" s="35"/>
      <c r="S24" s="36"/>
      <c r="T24" s="37" t="str">
        <f aca="false">IF(F24="","",IF(AND(E24&lt;&gt;"",F24&lt;&gt;"",L24&lt;&gt;"",P24&lt;&gt;"",OR(N24&lt;&gt;"",O24&lt;&gt;"")),"Ja","Nein"))</f>
        <v/>
      </c>
      <c r="U24" s="38" t="str">
        <f aca="true">IF(Q24="","",DATE(YEAR(TODAY())+IF(DATE(YEAR(TODAY()),MONTH(Q24),DAY(Q24))&lt;TODAY(),1,0),MONTH(Q24),DAY(Q24)))</f>
        <v/>
      </c>
      <c r="V24" s="39" t="str">
        <f aca="true">IF(Q24="","",U24-TODAY())</f>
        <v/>
      </c>
      <c r="W24" s="40" t="n">
        <f aca="false">IF(AND(Übersicht!$C$13&lt;&gt;"",ISNUMBER(SEARCH(Übersicht!$C$13,E24&amp;" "&amp;F24&amp;" "&amp;G24&amp;" "&amp;L24&amp;" "&amp;P24&amp;" "&amp;N24&amp;" "&amp;O24))),ROW(),10000000)</f>
        <v>10000000</v>
      </c>
      <c r="X24" s="40" t="n">
        <f aca="false">IF(V24="",100000000,V24*10000+ROW())</f>
        <v>100000000</v>
      </c>
    </row>
    <row r="25" customFormat="false" ht="15" hidden="false" customHeight="false" outlineLevel="0" collapsed="false">
      <c r="B25" s="41" t="str">
        <f aca="false">IF(F25="","","K-"&amp;TEXT(ROW()-3,"000"))</f>
        <v/>
      </c>
      <c r="C25" s="42"/>
      <c r="D25" s="42"/>
      <c r="E25" s="43"/>
      <c r="F25" s="43"/>
      <c r="G25" s="43"/>
      <c r="H25" s="43"/>
      <c r="I25" s="42"/>
      <c r="J25" s="43"/>
      <c r="K25" s="42"/>
      <c r="L25" s="43"/>
      <c r="M25" s="42"/>
      <c r="N25" s="43"/>
      <c r="O25" s="43"/>
      <c r="P25" s="43"/>
      <c r="Q25" s="22"/>
      <c r="R25" s="42"/>
      <c r="S25" s="43"/>
      <c r="T25" s="44" t="str">
        <f aca="false">IF(F25="","",IF(AND(E25&lt;&gt;"",F25&lt;&gt;"",L25&lt;&gt;"",P25&lt;&gt;"",OR(N25&lt;&gt;"",O25&lt;&gt;"")),"Ja","Nein"))</f>
        <v/>
      </c>
      <c r="U25" s="45" t="str">
        <f aca="true">IF(Q25="","",DATE(YEAR(TODAY())+IF(DATE(YEAR(TODAY()),MONTH(Q25),DAY(Q25))&lt;TODAY(),1,0),MONTH(Q25),DAY(Q25)))</f>
        <v/>
      </c>
      <c r="V25" s="46" t="str">
        <f aca="true">IF(Q25="","",U25-TODAY())</f>
        <v/>
      </c>
      <c r="W25" s="47" t="n">
        <f aca="false">IF(AND(Übersicht!$C$13&lt;&gt;"",ISNUMBER(SEARCH(Übersicht!$C$13,E25&amp;" "&amp;F25&amp;" "&amp;G25&amp;" "&amp;L25&amp;" "&amp;P25&amp;" "&amp;N25&amp;" "&amp;O25))),ROW(),10000000)</f>
        <v>10000000</v>
      </c>
      <c r="X25" s="47" t="n">
        <f aca="false">IF(V25="",100000000,V25*10000+ROW())</f>
        <v>100000000</v>
      </c>
    </row>
    <row r="26" customFormat="false" ht="15" hidden="false" customHeight="false" outlineLevel="0" collapsed="false">
      <c r="B26" s="34" t="str">
        <f aca="false">IF(F26="","","K-"&amp;TEXT(ROW()-3,"000"))</f>
        <v/>
      </c>
      <c r="C26" s="35"/>
      <c r="D26" s="35"/>
      <c r="E26" s="36"/>
      <c r="F26" s="36"/>
      <c r="G26" s="36"/>
      <c r="H26" s="36"/>
      <c r="I26" s="35"/>
      <c r="J26" s="36"/>
      <c r="K26" s="35"/>
      <c r="L26" s="36"/>
      <c r="M26" s="35"/>
      <c r="N26" s="36"/>
      <c r="O26" s="36"/>
      <c r="P26" s="36"/>
      <c r="Q26" s="20"/>
      <c r="R26" s="35"/>
      <c r="S26" s="36"/>
      <c r="T26" s="37" t="str">
        <f aca="false">IF(F26="","",IF(AND(E26&lt;&gt;"",F26&lt;&gt;"",L26&lt;&gt;"",P26&lt;&gt;"",OR(N26&lt;&gt;"",O26&lt;&gt;"")),"Ja","Nein"))</f>
        <v/>
      </c>
      <c r="U26" s="38" t="str">
        <f aca="true">IF(Q26="","",DATE(YEAR(TODAY())+IF(DATE(YEAR(TODAY()),MONTH(Q26),DAY(Q26))&lt;TODAY(),1,0),MONTH(Q26),DAY(Q26)))</f>
        <v/>
      </c>
      <c r="V26" s="39" t="str">
        <f aca="true">IF(Q26="","",U26-TODAY())</f>
        <v/>
      </c>
      <c r="W26" s="40" t="n">
        <f aca="false">IF(AND(Übersicht!$C$13&lt;&gt;"",ISNUMBER(SEARCH(Übersicht!$C$13,E26&amp;" "&amp;F26&amp;" "&amp;G26&amp;" "&amp;L26&amp;" "&amp;P26&amp;" "&amp;N26&amp;" "&amp;O26))),ROW(),10000000)</f>
        <v>10000000</v>
      </c>
      <c r="X26" s="40" t="n">
        <f aca="false">IF(V26="",100000000,V26*10000+ROW())</f>
        <v>100000000</v>
      </c>
    </row>
    <row r="27" customFormat="false" ht="15" hidden="false" customHeight="false" outlineLevel="0" collapsed="false">
      <c r="B27" s="41" t="str">
        <f aca="false">IF(F27="","","K-"&amp;TEXT(ROW()-3,"000"))</f>
        <v/>
      </c>
      <c r="C27" s="42"/>
      <c r="D27" s="42"/>
      <c r="E27" s="43"/>
      <c r="F27" s="43"/>
      <c r="G27" s="43"/>
      <c r="H27" s="43"/>
      <c r="I27" s="42"/>
      <c r="J27" s="43"/>
      <c r="K27" s="42"/>
      <c r="L27" s="43"/>
      <c r="M27" s="42"/>
      <c r="N27" s="43"/>
      <c r="O27" s="43"/>
      <c r="P27" s="43"/>
      <c r="Q27" s="22"/>
      <c r="R27" s="42"/>
      <c r="S27" s="43"/>
      <c r="T27" s="44" t="str">
        <f aca="false">IF(F27="","",IF(AND(E27&lt;&gt;"",F27&lt;&gt;"",L27&lt;&gt;"",P27&lt;&gt;"",OR(N27&lt;&gt;"",O27&lt;&gt;"")),"Ja","Nein"))</f>
        <v/>
      </c>
      <c r="U27" s="45" t="str">
        <f aca="true">IF(Q27="","",DATE(YEAR(TODAY())+IF(DATE(YEAR(TODAY()),MONTH(Q27),DAY(Q27))&lt;TODAY(),1,0),MONTH(Q27),DAY(Q27)))</f>
        <v/>
      </c>
      <c r="V27" s="46" t="str">
        <f aca="true">IF(Q27="","",U27-TODAY())</f>
        <v/>
      </c>
      <c r="W27" s="47" t="n">
        <f aca="false">IF(AND(Übersicht!$C$13&lt;&gt;"",ISNUMBER(SEARCH(Übersicht!$C$13,E27&amp;" "&amp;F27&amp;" "&amp;G27&amp;" "&amp;L27&amp;" "&amp;P27&amp;" "&amp;N27&amp;" "&amp;O27))),ROW(),10000000)</f>
        <v>10000000</v>
      </c>
      <c r="X27" s="47" t="n">
        <f aca="false">IF(V27="",100000000,V27*10000+ROW())</f>
        <v>100000000</v>
      </c>
    </row>
    <row r="28" customFormat="false" ht="15" hidden="false" customHeight="false" outlineLevel="0" collapsed="false">
      <c r="B28" s="34" t="str">
        <f aca="false">IF(F28="","","K-"&amp;TEXT(ROW()-3,"000"))</f>
        <v/>
      </c>
      <c r="C28" s="35"/>
      <c r="D28" s="35"/>
      <c r="E28" s="36"/>
      <c r="F28" s="36"/>
      <c r="G28" s="36"/>
      <c r="H28" s="36"/>
      <c r="I28" s="35"/>
      <c r="J28" s="36"/>
      <c r="K28" s="35"/>
      <c r="L28" s="36"/>
      <c r="M28" s="35"/>
      <c r="N28" s="36"/>
      <c r="O28" s="36"/>
      <c r="P28" s="36"/>
      <c r="Q28" s="20"/>
      <c r="R28" s="35"/>
      <c r="S28" s="36"/>
      <c r="T28" s="37" t="str">
        <f aca="false">IF(F28="","",IF(AND(E28&lt;&gt;"",F28&lt;&gt;"",L28&lt;&gt;"",P28&lt;&gt;"",OR(N28&lt;&gt;"",O28&lt;&gt;"")),"Ja","Nein"))</f>
        <v/>
      </c>
      <c r="U28" s="38" t="str">
        <f aca="true">IF(Q28="","",DATE(YEAR(TODAY())+IF(DATE(YEAR(TODAY()),MONTH(Q28),DAY(Q28))&lt;TODAY(),1,0),MONTH(Q28),DAY(Q28)))</f>
        <v/>
      </c>
      <c r="V28" s="39" t="str">
        <f aca="true">IF(Q28="","",U28-TODAY())</f>
        <v/>
      </c>
      <c r="W28" s="40" t="n">
        <f aca="false">IF(AND(Übersicht!$C$13&lt;&gt;"",ISNUMBER(SEARCH(Übersicht!$C$13,E28&amp;" "&amp;F28&amp;" "&amp;G28&amp;" "&amp;L28&amp;" "&amp;P28&amp;" "&amp;N28&amp;" "&amp;O28))),ROW(),10000000)</f>
        <v>10000000</v>
      </c>
      <c r="X28" s="40" t="n">
        <f aca="false">IF(V28="",100000000,V28*10000+ROW())</f>
        <v>100000000</v>
      </c>
    </row>
    <row r="29" customFormat="false" ht="15" hidden="false" customHeight="false" outlineLevel="0" collapsed="false">
      <c r="B29" s="41" t="str">
        <f aca="false">IF(F29="","","K-"&amp;TEXT(ROW()-3,"000"))</f>
        <v/>
      </c>
      <c r="C29" s="42"/>
      <c r="D29" s="42"/>
      <c r="E29" s="43"/>
      <c r="F29" s="43"/>
      <c r="G29" s="43"/>
      <c r="H29" s="43"/>
      <c r="I29" s="42"/>
      <c r="J29" s="43"/>
      <c r="K29" s="42"/>
      <c r="L29" s="43"/>
      <c r="M29" s="42"/>
      <c r="N29" s="43"/>
      <c r="O29" s="43"/>
      <c r="P29" s="43"/>
      <c r="Q29" s="22"/>
      <c r="R29" s="42"/>
      <c r="S29" s="43"/>
      <c r="T29" s="44" t="str">
        <f aca="false">IF(F29="","",IF(AND(E29&lt;&gt;"",F29&lt;&gt;"",L29&lt;&gt;"",P29&lt;&gt;"",OR(N29&lt;&gt;"",O29&lt;&gt;"")),"Ja","Nein"))</f>
        <v/>
      </c>
      <c r="U29" s="45" t="str">
        <f aca="true">IF(Q29="","",DATE(YEAR(TODAY())+IF(DATE(YEAR(TODAY()),MONTH(Q29),DAY(Q29))&lt;TODAY(),1,0),MONTH(Q29),DAY(Q29)))</f>
        <v/>
      </c>
      <c r="V29" s="46" t="str">
        <f aca="true">IF(Q29="","",U29-TODAY())</f>
        <v/>
      </c>
      <c r="W29" s="47" t="n">
        <f aca="false">IF(AND(Übersicht!$C$13&lt;&gt;"",ISNUMBER(SEARCH(Übersicht!$C$13,E29&amp;" "&amp;F29&amp;" "&amp;G29&amp;" "&amp;L29&amp;" "&amp;P29&amp;" "&amp;N29&amp;" "&amp;O29))),ROW(),10000000)</f>
        <v>10000000</v>
      </c>
      <c r="X29" s="47" t="n">
        <f aca="false">IF(V29="",100000000,V29*10000+ROW())</f>
        <v>100000000</v>
      </c>
    </row>
    <row r="30" customFormat="false" ht="15" hidden="false" customHeight="false" outlineLevel="0" collapsed="false">
      <c r="B30" s="34" t="str">
        <f aca="false">IF(F30="","","K-"&amp;TEXT(ROW()-3,"000"))</f>
        <v/>
      </c>
      <c r="C30" s="35"/>
      <c r="D30" s="35"/>
      <c r="E30" s="36"/>
      <c r="F30" s="36"/>
      <c r="G30" s="36"/>
      <c r="H30" s="36"/>
      <c r="I30" s="35"/>
      <c r="J30" s="36"/>
      <c r="K30" s="35"/>
      <c r="L30" s="36"/>
      <c r="M30" s="35"/>
      <c r="N30" s="36"/>
      <c r="O30" s="36"/>
      <c r="P30" s="36"/>
      <c r="Q30" s="20"/>
      <c r="R30" s="35"/>
      <c r="S30" s="36"/>
      <c r="T30" s="37" t="str">
        <f aca="false">IF(F30="","",IF(AND(E30&lt;&gt;"",F30&lt;&gt;"",L30&lt;&gt;"",P30&lt;&gt;"",OR(N30&lt;&gt;"",O30&lt;&gt;"")),"Ja","Nein"))</f>
        <v/>
      </c>
      <c r="U30" s="38" t="str">
        <f aca="true">IF(Q30="","",DATE(YEAR(TODAY())+IF(DATE(YEAR(TODAY()),MONTH(Q30),DAY(Q30))&lt;TODAY(),1,0),MONTH(Q30),DAY(Q30)))</f>
        <v/>
      </c>
      <c r="V30" s="39" t="str">
        <f aca="true">IF(Q30="","",U30-TODAY())</f>
        <v/>
      </c>
      <c r="W30" s="40" t="n">
        <f aca="false">IF(AND(Übersicht!$C$13&lt;&gt;"",ISNUMBER(SEARCH(Übersicht!$C$13,E30&amp;" "&amp;F30&amp;" "&amp;G30&amp;" "&amp;L30&amp;" "&amp;P30&amp;" "&amp;N30&amp;" "&amp;O30))),ROW(),10000000)</f>
        <v>10000000</v>
      </c>
      <c r="X30" s="40" t="n">
        <f aca="false">IF(V30="",100000000,V30*10000+ROW())</f>
        <v>100000000</v>
      </c>
    </row>
    <row r="31" customFormat="false" ht="15" hidden="false" customHeight="false" outlineLevel="0" collapsed="false">
      <c r="B31" s="41" t="str">
        <f aca="false">IF(F31="","","K-"&amp;TEXT(ROW()-3,"000"))</f>
        <v/>
      </c>
      <c r="C31" s="42"/>
      <c r="D31" s="42"/>
      <c r="E31" s="43"/>
      <c r="F31" s="43"/>
      <c r="G31" s="43"/>
      <c r="H31" s="43"/>
      <c r="I31" s="42"/>
      <c r="J31" s="43"/>
      <c r="K31" s="42"/>
      <c r="L31" s="43"/>
      <c r="M31" s="42"/>
      <c r="N31" s="43"/>
      <c r="O31" s="43"/>
      <c r="P31" s="43"/>
      <c r="Q31" s="22"/>
      <c r="R31" s="42"/>
      <c r="S31" s="43"/>
      <c r="T31" s="44" t="str">
        <f aca="false">IF(F31="","",IF(AND(E31&lt;&gt;"",F31&lt;&gt;"",L31&lt;&gt;"",P31&lt;&gt;"",OR(N31&lt;&gt;"",O31&lt;&gt;"")),"Ja","Nein"))</f>
        <v/>
      </c>
      <c r="U31" s="45" t="str">
        <f aca="true">IF(Q31="","",DATE(YEAR(TODAY())+IF(DATE(YEAR(TODAY()),MONTH(Q31),DAY(Q31))&lt;TODAY(),1,0),MONTH(Q31),DAY(Q31)))</f>
        <v/>
      </c>
      <c r="V31" s="46" t="str">
        <f aca="true">IF(Q31="","",U31-TODAY())</f>
        <v/>
      </c>
      <c r="W31" s="47" t="n">
        <f aca="false">IF(AND(Übersicht!$C$13&lt;&gt;"",ISNUMBER(SEARCH(Übersicht!$C$13,E31&amp;" "&amp;F31&amp;" "&amp;G31&amp;" "&amp;L31&amp;" "&amp;P31&amp;" "&amp;N31&amp;" "&amp;O31))),ROW(),10000000)</f>
        <v>10000000</v>
      </c>
      <c r="X31" s="47" t="n">
        <f aca="false">IF(V31="",100000000,V31*10000+ROW())</f>
        <v>100000000</v>
      </c>
    </row>
    <row r="32" customFormat="false" ht="15" hidden="false" customHeight="false" outlineLevel="0" collapsed="false">
      <c r="B32" s="34" t="str">
        <f aca="false">IF(F32="","","K-"&amp;TEXT(ROW()-3,"000"))</f>
        <v/>
      </c>
      <c r="C32" s="35"/>
      <c r="D32" s="35"/>
      <c r="E32" s="36"/>
      <c r="F32" s="36"/>
      <c r="G32" s="36"/>
      <c r="H32" s="36"/>
      <c r="I32" s="35"/>
      <c r="J32" s="36"/>
      <c r="K32" s="35"/>
      <c r="L32" s="36"/>
      <c r="M32" s="35"/>
      <c r="N32" s="36"/>
      <c r="O32" s="36"/>
      <c r="P32" s="36"/>
      <c r="Q32" s="20"/>
      <c r="R32" s="35"/>
      <c r="S32" s="36"/>
      <c r="T32" s="37" t="str">
        <f aca="false">IF(F32="","",IF(AND(E32&lt;&gt;"",F32&lt;&gt;"",L32&lt;&gt;"",P32&lt;&gt;"",OR(N32&lt;&gt;"",O32&lt;&gt;"")),"Ja","Nein"))</f>
        <v/>
      </c>
      <c r="U32" s="38" t="str">
        <f aca="true">IF(Q32="","",DATE(YEAR(TODAY())+IF(DATE(YEAR(TODAY()),MONTH(Q32),DAY(Q32))&lt;TODAY(),1,0),MONTH(Q32),DAY(Q32)))</f>
        <v/>
      </c>
      <c r="V32" s="39" t="str">
        <f aca="true">IF(Q32="","",U32-TODAY())</f>
        <v/>
      </c>
      <c r="W32" s="40" t="n">
        <f aca="false">IF(AND(Übersicht!$C$13&lt;&gt;"",ISNUMBER(SEARCH(Übersicht!$C$13,E32&amp;" "&amp;F32&amp;" "&amp;G32&amp;" "&amp;L32&amp;" "&amp;P32&amp;" "&amp;N32&amp;" "&amp;O32))),ROW(),10000000)</f>
        <v>10000000</v>
      </c>
      <c r="X32" s="40" t="n">
        <f aca="false">IF(V32="",100000000,V32*10000+ROW())</f>
        <v>100000000</v>
      </c>
    </row>
    <row r="33" customFormat="false" ht="15" hidden="false" customHeight="false" outlineLevel="0" collapsed="false">
      <c r="B33" s="41" t="str">
        <f aca="false">IF(F33="","","K-"&amp;TEXT(ROW()-3,"000"))</f>
        <v/>
      </c>
      <c r="C33" s="42"/>
      <c r="D33" s="42"/>
      <c r="E33" s="43"/>
      <c r="F33" s="43"/>
      <c r="G33" s="43"/>
      <c r="H33" s="43"/>
      <c r="I33" s="42"/>
      <c r="J33" s="43"/>
      <c r="K33" s="42"/>
      <c r="L33" s="43"/>
      <c r="M33" s="42"/>
      <c r="N33" s="43"/>
      <c r="O33" s="43"/>
      <c r="P33" s="43"/>
      <c r="Q33" s="22"/>
      <c r="R33" s="42"/>
      <c r="S33" s="43"/>
      <c r="T33" s="44" t="str">
        <f aca="false">IF(F33="","",IF(AND(E33&lt;&gt;"",F33&lt;&gt;"",L33&lt;&gt;"",P33&lt;&gt;"",OR(N33&lt;&gt;"",O33&lt;&gt;"")),"Ja","Nein"))</f>
        <v/>
      </c>
      <c r="U33" s="45" t="str">
        <f aca="true">IF(Q33="","",DATE(YEAR(TODAY())+IF(DATE(YEAR(TODAY()),MONTH(Q33),DAY(Q33))&lt;TODAY(),1,0),MONTH(Q33),DAY(Q33)))</f>
        <v/>
      </c>
      <c r="V33" s="46" t="str">
        <f aca="true">IF(Q33="","",U33-TODAY())</f>
        <v/>
      </c>
      <c r="W33" s="47" t="n">
        <f aca="false">IF(AND(Übersicht!$C$13&lt;&gt;"",ISNUMBER(SEARCH(Übersicht!$C$13,E33&amp;" "&amp;F33&amp;" "&amp;G33&amp;" "&amp;L33&amp;" "&amp;P33&amp;" "&amp;N33&amp;" "&amp;O33))),ROW(),10000000)</f>
        <v>10000000</v>
      </c>
      <c r="X33" s="47" t="n">
        <f aca="false">IF(V33="",100000000,V33*10000+ROW())</f>
        <v>100000000</v>
      </c>
    </row>
    <row r="34" customFormat="false" ht="15" hidden="false" customHeight="false" outlineLevel="0" collapsed="false">
      <c r="B34" s="34" t="str">
        <f aca="false">IF(F34="","","K-"&amp;TEXT(ROW()-3,"000"))</f>
        <v/>
      </c>
      <c r="C34" s="35"/>
      <c r="D34" s="35"/>
      <c r="E34" s="36"/>
      <c r="F34" s="36"/>
      <c r="G34" s="36"/>
      <c r="H34" s="36"/>
      <c r="I34" s="35"/>
      <c r="J34" s="36"/>
      <c r="K34" s="35"/>
      <c r="L34" s="36"/>
      <c r="M34" s="35"/>
      <c r="N34" s="36"/>
      <c r="O34" s="36"/>
      <c r="P34" s="36"/>
      <c r="Q34" s="20"/>
      <c r="R34" s="35"/>
      <c r="S34" s="36"/>
      <c r="T34" s="37" t="str">
        <f aca="false">IF(F34="","",IF(AND(E34&lt;&gt;"",F34&lt;&gt;"",L34&lt;&gt;"",P34&lt;&gt;"",OR(N34&lt;&gt;"",O34&lt;&gt;"")),"Ja","Nein"))</f>
        <v/>
      </c>
      <c r="U34" s="38" t="str">
        <f aca="true">IF(Q34="","",DATE(YEAR(TODAY())+IF(DATE(YEAR(TODAY()),MONTH(Q34),DAY(Q34))&lt;TODAY(),1,0),MONTH(Q34),DAY(Q34)))</f>
        <v/>
      </c>
      <c r="V34" s="39" t="str">
        <f aca="true">IF(Q34="","",U34-TODAY())</f>
        <v/>
      </c>
      <c r="W34" s="40" t="n">
        <f aca="false">IF(AND(Übersicht!$C$13&lt;&gt;"",ISNUMBER(SEARCH(Übersicht!$C$13,E34&amp;" "&amp;F34&amp;" "&amp;G34&amp;" "&amp;L34&amp;" "&amp;P34&amp;" "&amp;N34&amp;" "&amp;O34))),ROW(),10000000)</f>
        <v>10000000</v>
      </c>
      <c r="X34" s="40" t="n">
        <f aca="false">IF(V34="",100000000,V34*10000+ROW())</f>
        <v>100000000</v>
      </c>
    </row>
    <row r="35" customFormat="false" ht="15" hidden="false" customHeight="false" outlineLevel="0" collapsed="false">
      <c r="B35" s="41" t="str">
        <f aca="false">IF(F35="","","K-"&amp;TEXT(ROW()-3,"000"))</f>
        <v/>
      </c>
      <c r="C35" s="42"/>
      <c r="D35" s="42"/>
      <c r="E35" s="43"/>
      <c r="F35" s="43"/>
      <c r="G35" s="43"/>
      <c r="H35" s="43"/>
      <c r="I35" s="42"/>
      <c r="J35" s="43"/>
      <c r="K35" s="42"/>
      <c r="L35" s="43"/>
      <c r="M35" s="42"/>
      <c r="N35" s="43"/>
      <c r="O35" s="43"/>
      <c r="P35" s="43"/>
      <c r="Q35" s="22"/>
      <c r="R35" s="42"/>
      <c r="S35" s="43"/>
      <c r="T35" s="44" t="str">
        <f aca="false">IF(F35="","",IF(AND(E35&lt;&gt;"",F35&lt;&gt;"",L35&lt;&gt;"",P35&lt;&gt;"",OR(N35&lt;&gt;"",O35&lt;&gt;"")),"Ja","Nein"))</f>
        <v/>
      </c>
      <c r="U35" s="45" t="str">
        <f aca="true">IF(Q35="","",DATE(YEAR(TODAY())+IF(DATE(YEAR(TODAY()),MONTH(Q35),DAY(Q35))&lt;TODAY(),1,0),MONTH(Q35),DAY(Q35)))</f>
        <v/>
      </c>
      <c r="V35" s="46" t="str">
        <f aca="true">IF(Q35="","",U35-TODAY())</f>
        <v/>
      </c>
      <c r="W35" s="47" t="n">
        <f aca="false">IF(AND(Übersicht!$C$13&lt;&gt;"",ISNUMBER(SEARCH(Übersicht!$C$13,E35&amp;" "&amp;F35&amp;" "&amp;G35&amp;" "&amp;L35&amp;" "&amp;P35&amp;" "&amp;N35&amp;" "&amp;O35))),ROW(),10000000)</f>
        <v>10000000</v>
      </c>
      <c r="X35" s="47" t="n">
        <f aca="false">IF(V35="",100000000,V35*10000+ROW())</f>
        <v>100000000</v>
      </c>
    </row>
    <row r="36" customFormat="false" ht="15" hidden="false" customHeight="false" outlineLevel="0" collapsed="false">
      <c r="B36" s="34" t="str">
        <f aca="false">IF(F36="","","K-"&amp;TEXT(ROW()-3,"000"))</f>
        <v/>
      </c>
      <c r="C36" s="35"/>
      <c r="D36" s="35"/>
      <c r="E36" s="36"/>
      <c r="F36" s="36"/>
      <c r="G36" s="36"/>
      <c r="H36" s="36"/>
      <c r="I36" s="35"/>
      <c r="J36" s="36"/>
      <c r="K36" s="35"/>
      <c r="L36" s="36"/>
      <c r="M36" s="35"/>
      <c r="N36" s="36"/>
      <c r="O36" s="36"/>
      <c r="P36" s="36"/>
      <c r="Q36" s="20"/>
      <c r="R36" s="35"/>
      <c r="S36" s="36"/>
      <c r="T36" s="37" t="str">
        <f aca="false">IF(F36="","",IF(AND(E36&lt;&gt;"",F36&lt;&gt;"",L36&lt;&gt;"",P36&lt;&gt;"",OR(N36&lt;&gt;"",O36&lt;&gt;"")),"Ja","Nein"))</f>
        <v/>
      </c>
      <c r="U36" s="38" t="str">
        <f aca="true">IF(Q36="","",DATE(YEAR(TODAY())+IF(DATE(YEAR(TODAY()),MONTH(Q36),DAY(Q36))&lt;TODAY(),1,0),MONTH(Q36),DAY(Q36)))</f>
        <v/>
      </c>
      <c r="V36" s="39" t="str">
        <f aca="true">IF(Q36="","",U36-TODAY())</f>
        <v/>
      </c>
      <c r="W36" s="40" t="n">
        <f aca="false">IF(AND(Übersicht!$C$13&lt;&gt;"",ISNUMBER(SEARCH(Übersicht!$C$13,E36&amp;" "&amp;F36&amp;" "&amp;G36&amp;" "&amp;L36&amp;" "&amp;P36&amp;" "&amp;N36&amp;" "&amp;O36))),ROW(),10000000)</f>
        <v>10000000</v>
      </c>
      <c r="X36" s="40" t="n">
        <f aca="false">IF(V36="",100000000,V36*10000+ROW())</f>
        <v>100000000</v>
      </c>
    </row>
    <row r="37" customFormat="false" ht="15" hidden="false" customHeight="false" outlineLevel="0" collapsed="false">
      <c r="B37" s="41" t="str">
        <f aca="false">IF(F37="","","K-"&amp;TEXT(ROW()-3,"000"))</f>
        <v/>
      </c>
      <c r="C37" s="42"/>
      <c r="D37" s="42"/>
      <c r="E37" s="43"/>
      <c r="F37" s="43"/>
      <c r="G37" s="43"/>
      <c r="H37" s="43"/>
      <c r="I37" s="42"/>
      <c r="J37" s="43"/>
      <c r="K37" s="42"/>
      <c r="L37" s="43"/>
      <c r="M37" s="42"/>
      <c r="N37" s="43"/>
      <c r="O37" s="43"/>
      <c r="P37" s="43"/>
      <c r="Q37" s="22"/>
      <c r="R37" s="42"/>
      <c r="S37" s="43"/>
      <c r="T37" s="44" t="str">
        <f aca="false">IF(F37="","",IF(AND(E37&lt;&gt;"",F37&lt;&gt;"",L37&lt;&gt;"",P37&lt;&gt;"",OR(N37&lt;&gt;"",O37&lt;&gt;"")),"Ja","Nein"))</f>
        <v/>
      </c>
      <c r="U37" s="45" t="str">
        <f aca="true">IF(Q37="","",DATE(YEAR(TODAY())+IF(DATE(YEAR(TODAY()),MONTH(Q37),DAY(Q37))&lt;TODAY(),1,0),MONTH(Q37),DAY(Q37)))</f>
        <v/>
      </c>
      <c r="V37" s="46" t="str">
        <f aca="true">IF(Q37="","",U37-TODAY())</f>
        <v/>
      </c>
      <c r="W37" s="47" t="n">
        <f aca="false">IF(AND(Übersicht!$C$13&lt;&gt;"",ISNUMBER(SEARCH(Übersicht!$C$13,E37&amp;" "&amp;F37&amp;" "&amp;G37&amp;" "&amp;L37&amp;" "&amp;P37&amp;" "&amp;N37&amp;" "&amp;O37))),ROW(),10000000)</f>
        <v>10000000</v>
      </c>
      <c r="X37" s="47" t="n">
        <f aca="false">IF(V37="",100000000,V37*10000+ROW())</f>
        <v>100000000</v>
      </c>
    </row>
    <row r="38" customFormat="false" ht="15" hidden="false" customHeight="false" outlineLevel="0" collapsed="false">
      <c r="B38" s="34" t="str">
        <f aca="false">IF(F38="","","K-"&amp;TEXT(ROW()-3,"000"))</f>
        <v/>
      </c>
      <c r="C38" s="35"/>
      <c r="D38" s="35"/>
      <c r="E38" s="36"/>
      <c r="F38" s="36"/>
      <c r="G38" s="36"/>
      <c r="H38" s="36"/>
      <c r="I38" s="35"/>
      <c r="J38" s="36"/>
      <c r="K38" s="35"/>
      <c r="L38" s="36"/>
      <c r="M38" s="35"/>
      <c r="N38" s="36"/>
      <c r="O38" s="36"/>
      <c r="P38" s="36"/>
      <c r="Q38" s="20"/>
      <c r="R38" s="35"/>
      <c r="S38" s="36"/>
      <c r="T38" s="37" t="str">
        <f aca="false">IF(F38="","",IF(AND(E38&lt;&gt;"",F38&lt;&gt;"",L38&lt;&gt;"",P38&lt;&gt;"",OR(N38&lt;&gt;"",O38&lt;&gt;"")),"Ja","Nein"))</f>
        <v/>
      </c>
      <c r="U38" s="38" t="str">
        <f aca="true">IF(Q38="","",DATE(YEAR(TODAY())+IF(DATE(YEAR(TODAY()),MONTH(Q38),DAY(Q38))&lt;TODAY(),1,0),MONTH(Q38),DAY(Q38)))</f>
        <v/>
      </c>
      <c r="V38" s="39" t="str">
        <f aca="true">IF(Q38="","",U38-TODAY())</f>
        <v/>
      </c>
      <c r="W38" s="40" t="n">
        <f aca="false">IF(AND(Übersicht!$C$13&lt;&gt;"",ISNUMBER(SEARCH(Übersicht!$C$13,E38&amp;" "&amp;F38&amp;" "&amp;G38&amp;" "&amp;L38&amp;" "&amp;P38&amp;" "&amp;N38&amp;" "&amp;O38))),ROW(),10000000)</f>
        <v>10000000</v>
      </c>
      <c r="X38" s="40" t="n">
        <f aca="false">IF(V38="",100000000,V38*10000+ROW())</f>
        <v>100000000</v>
      </c>
    </row>
    <row r="39" customFormat="false" ht="15" hidden="false" customHeight="false" outlineLevel="0" collapsed="false">
      <c r="B39" s="41" t="str">
        <f aca="false">IF(F39="","","K-"&amp;TEXT(ROW()-3,"000"))</f>
        <v/>
      </c>
      <c r="C39" s="42"/>
      <c r="D39" s="42"/>
      <c r="E39" s="43"/>
      <c r="F39" s="43"/>
      <c r="G39" s="43"/>
      <c r="H39" s="43"/>
      <c r="I39" s="42"/>
      <c r="J39" s="43"/>
      <c r="K39" s="42"/>
      <c r="L39" s="43"/>
      <c r="M39" s="42"/>
      <c r="N39" s="43"/>
      <c r="O39" s="43"/>
      <c r="P39" s="43"/>
      <c r="Q39" s="22"/>
      <c r="R39" s="42"/>
      <c r="S39" s="43"/>
      <c r="T39" s="44" t="str">
        <f aca="false">IF(F39="","",IF(AND(E39&lt;&gt;"",F39&lt;&gt;"",L39&lt;&gt;"",P39&lt;&gt;"",OR(N39&lt;&gt;"",O39&lt;&gt;"")),"Ja","Nein"))</f>
        <v/>
      </c>
      <c r="U39" s="45" t="str">
        <f aca="true">IF(Q39="","",DATE(YEAR(TODAY())+IF(DATE(YEAR(TODAY()),MONTH(Q39),DAY(Q39))&lt;TODAY(),1,0),MONTH(Q39),DAY(Q39)))</f>
        <v/>
      </c>
      <c r="V39" s="46" t="str">
        <f aca="true">IF(Q39="","",U39-TODAY())</f>
        <v/>
      </c>
      <c r="W39" s="47" t="n">
        <f aca="false">IF(AND(Übersicht!$C$13&lt;&gt;"",ISNUMBER(SEARCH(Übersicht!$C$13,E39&amp;" "&amp;F39&amp;" "&amp;G39&amp;" "&amp;L39&amp;" "&amp;P39&amp;" "&amp;N39&amp;" "&amp;O39))),ROW(),10000000)</f>
        <v>10000000</v>
      </c>
      <c r="X39" s="47" t="n">
        <f aca="false">IF(V39="",100000000,V39*10000+ROW())</f>
        <v>100000000</v>
      </c>
    </row>
    <row r="40" customFormat="false" ht="15" hidden="false" customHeight="false" outlineLevel="0" collapsed="false">
      <c r="B40" s="34" t="str">
        <f aca="false">IF(F40="","","K-"&amp;TEXT(ROW()-3,"000"))</f>
        <v/>
      </c>
      <c r="C40" s="35"/>
      <c r="D40" s="35"/>
      <c r="E40" s="36"/>
      <c r="F40" s="36"/>
      <c r="G40" s="36"/>
      <c r="H40" s="36"/>
      <c r="I40" s="35"/>
      <c r="J40" s="36"/>
      <c r="K40" s="35"/>
      <c r="L40" s="36"/>
      <c r="M40" s="35"/>
      <c r="N40" s="36"/>
      <c r="O40" s="36"/>
      <c r="P40" s="36"/>
      <c r="Q40" s="20"/>
      <c r="R40" s="35"/>
      <c r="S40" s="36"/>
      <c r="T40" s="37" t="str">
        <f aca="false">IF(F40="","",IF(AND(E40&lt;&gt;"",F40&lt;&gt;"",L40&lt;&gt;"",P40&lt;&gt;"",OR(N40&lt;&gt;"",O40&lt;&gt;"")),"Ja","Nein"))</f>
        <v/>
      </c>
      <c r="U40" s="38" t="str">
        <f aca="true">IF(Q40="","",DATE(YEAR(TODAY())+IF(DATE(YEAR(TODAY()),MONTH(Q40),DAY(Q40))&lt;TODAY(),1,0),MONTH(Q40),DAY(Q40)))</f>
        <v/>
      </c>
      <c r="V40" s="39" t="str">
        <f aca="true">IF(Q40="","",U40-TODAY())</f>
        <v/>
      </c>
      <c r="W40" s="40" t="n">
        <f aca="false">IF(AND(Übersicht!$C$13&lt;&gt;"",ISNUMBER(SEARCH(Übersicht!$C$13,E40&amp;" "&amp;F40&amp;" "&amp;G40&amp;" "&amp;L40&amp;" "&amp;P40&amp;" "&amp;N40&amp;" "&amp;O40))),ROW(),10000000)</f>
        <v>10000000</v>
      </c>
      <c r="X40" s="40" t="n">
        <f aca="false">IF(V40="",100000000,V40*10000+ROW())</f>
        <v>100000000</v>
      </c>
    </row>
    <row r="41" customFormat="false" ht="15" hidden="false" customHeight="false" outlineLevel="0" collapsed="false">
      <c r="B41" s="41" t="str">
        <f aca="false">IF(F41="","","K-"&amp;TEXT(ROW()-3,"000"))</f>
        <v/>
      </c>
      <c r="C41" s="42"/>
      <c r="D41" s="42"/>
      <c r="E41" s="43"/>
      <c r="F41" s="43"/>
      <c r="G41" s="43"/>
      <c r="H41" s="43"/>
      <c r="I41" s="42"/>
      <c r="J41" s="43"/>
      <c r="K41" s="42"/>
      <c r="L41" s="43"/>
      <c r="M41" s="42"/>
      <c r="N41" s="43"/>
      <c r="O41" s="43"/>
      <c r="P41" s="43"/>
      <c r="Q41" s="22"/>
      <c r="R41" s="42"/>
      <c r="S41" s="43"/>
      <c r="T41" s="44" t="str">
        <f aca="false">IF(F41="","",IF(AND(E41&lt;&gt;"",F41&lt;&gt;"",L41&lt;&gt;"",P41&lt;&gt;"",OR(N41&lt;&gt;"",O41&lt;&gt;"")),"Ja","Nein"))</f>
        <v/>
      </c>
      <c r="U41" s="45" t="str">
        <f aca="true">IF(Q41="","",DATE(YEAR(TODAY())+IF(DATE(YEAR(TODAY()),MONTH(Q41),DAY(Q41))&lt;TODAY(),1,0),MONTH(Q41),DAY(Q41)))</f>
        <v/>
      </c>
      <c r="V41" s="46" t="str">
        <f aca="true">IF(Q41="","",U41-TODAY())</f>
        <v/>
      </c>
      <c r="W41" s="47" t="n">
        <f aca="false">IF(AND(Übersicht!$C$13&lt;&gt;"",ISNUMBER(SEARCH(Übersicht!$C$13,E41&amp;" "&amp;F41&amp;" "&amp;G41&amp;" "&amp;L41&amp;" "&amp;P41&amp;" "&amp;N41&amp;" "&amp;O41))),ROW(),10000000)</f>
        <v>10000000</v>
      </c>
      <c r="X41" s="47" t="n">
        <f aca="false">IF(V41="",100000000,V41*10000+ROW())</f>
        <v>100000000</v>
      </c>
    </row>
    <row r="42" customFormat="false" ht="15" hidden="false" customHeight="false" outlineLevel="0" collapsed="false">
      <c r="B42" s="34" t="str">
        <f aca="false">IF(F42="","","K-"&amp;TEXT(ROW()-3,"000"))</f>
        <v/>
      </c>
      <c r="C42" s="35"/>
      <c r="D42" s="35"/>
      <c r="E42" s="36"/>
      <c r="F42" s="36"/>
      <c r="G42" s="36"/>
      <c r="H42" s="36"/>
      <c r="I42" s="35"/>
      <c r="J42" s="36"/>
      <c r="K42" s="35"/>
      <c r="L42" s="36"/>
      <c r="M42" s="35"/>
      <c r="N42" s="36"/>
      <c r="O42" s="36"/>
      <c r="P42" s="36"/>
      <c r="Q42" s="20"/>
      <c r="R42" s="35"/>
      <c r="S42" s="36"/>
      <c r="T42" s="37" t="str">
        <f aca="false">IF(F42="","",IF(AND(E42&lt;&gt;"",F42&lt;&gt;"",L42&lt;&gt;"",P42&lt;&gt;"",OR(N42&lt;&gt;"",O42&lt;&gt;"")),"Ja","Nein"))</f>
        <v/>
      </c>
      <c r="U42" s="38" t="str">
        <f aca="true">IF(Q42="","",DATE(YEAR(TODAY())+IF(DATE(YEAR(TODAY()),MONTH(Q42),DAY(Q42))&lt;TODAY(),1,0),MONTH(Q42),DAY(Q42)))</f>
        <v/>
      </c>
      <c r="V42" s="39" t="str">
        <f aca="true">IF(Q42="","",U42-TODAY())</f>
        <v/>
      </c>
      <c r="W42" s="40" t="n">
        <f aca="false">IF(AND(Übersicht!$C$13&lt;&gt;"",ISNUMBER(SEARCH(Übersicht!$C$13,E42&amp;" "&amp;F42&amp;" "&amp;G42&amp;" "&amp;L42&amp;" "&amp;P42&amp;" "&amp;N42&amp;" "&amp;O42))),ROW(),10000000)</f>
        <v>10000000</v>
      </c>
      <c r="X42" s="40" t="n">
        <f aca="false">IF(V42="",100000000,V42*10000+ROW())</f>
        <v>100000000</v>
      </c>
    </row>
    <row r="43" customFormat="false" ht="15" hidden="false" customHeight="false" outlineLevel="0" collapsed="false">
      <c r="B43" s="41" t="str">
        <f aca="false">IF(F43="","","K-"&amp;TEXT(ROW()-3,"000"))</f>
        <v/>
      </c>
      <c r="C43" s="42"/>
      <c r="D43" s="42"/>
      <c r="E43" s="43"/>
      <c r="F43" s="43"/>
      <c r="G43" s="43"/>
      <c r="H43" s="43"/>
      <c r="I43" s="42"/>
      <c r="J43" s="43"/>
      <c r="K43" s="42"/>
      <c r="L43" s="43"/>
      <c r="M43" s="42"/>
      <c r="N43" s="43"/>
      <c r="O43" s="43"/>
      <c r="P43" s="43"/>
      <c r="Q43" s="22"/>
      <c r="R43" s="42"/>
      <c r="S43" s="43"/>
      <c r="T43" s="44" t="str">
        <f aca="false">IF(F43="","",IF(AND(E43&lt;&gt;"",F43&lt;&gt;"",L43&lt;&gt;"",P43&lt;&gt;"",OR(N43&lt;&gt;"",O43&lt;&gt;"")),"Ja","Nein"))</f>
        <v/>
      </c>
      <c r="U43" s="45" t="str">
        <f aca="true">IF(Q43="","",DATE(YEAR(TODAY())+IF(DATE(YEAR(TODAY()),MONTH(Q43),DAY(Q43))&lt;TODAY(),1,0),MONTH(Q43),DAY(Q43)))</f>
        <v/>
      </c>
      <c r="V43" s="46" t="str">
        <f aca="true">IF(Q43="","",U43-TODAY())</f>
        <v/>
      </c>
      <c r="W43" s="47" t="n">
        <f aca="false">IF(AND(Übersicht!$C$13&lt;&gt;"",ISNUMBER(SEARCH(Übersicht!$C$13,E43&amp;" "&amp;F43&amp;" "&amp;G43&amp;" "&amp;L43&amp;" "&amp;P43&amp;" "&amp;N43&amp;" "&amp;O43))),ROW(),10000000)</f>
        <v>10000000</v>
      </c>
      <c r="X43" s="47" t="n">
        <f aca="false">IF(V43="",100000000,V43*10000+ROW())</f>
        <v>100000000</v>
      </c>
    </row>
    <row r="44" customFormat="false" ht="15" hidden="false" customHeight="false" outlineLevel="0" collapsed="false">
      <c r="B44" s="34" t="str">
        <f aca="false">IF(F44="","","K-"&amp;TEXT(ROW()-3,"000"))</f>
        <v/>
      </c>
      <c r="C44" s="35"/>
      <c r="D44" s="35"/>
      <c r="E44" s="36"/>
      <c r="F44" s="36"/>
      <c r="G44" s="36"/>
      <c r="H44" s="36"/>
      <c r="I44" s="35"/>
      <c r="J44" s="36"/>
      <c r="K44" s="35"/>
      <c r="L44" s="36"/>
      <c r="M44" s="35"/>
      <c r="N44" s="36"/>
      <c r="O44" s="36"/>
      <c r="P44" s="36"/>
      <c r="Q44" s="20"/>
      <c r="R44" s="35"/>
      <c r="S44" s="36"/>
      <c r="T44" s="37" t="str">
        <f aca="false">IF(F44="","",IF(AND(E44&lt;&gt;"",F44&lt;&gt;"",L44&lt;&gt;"",P44&lt;&gt;"",OR(N44&lt;&gt;"",O44&lt;&gt;"")),"Ja","Nein"))</f>
        <v/>
      </c>
      <c r="U44" s="38" t="str">
        <f aca="true">IF(Q44="","",DATE(YEAR(TODAY())+IF(DATE(YEAR(TODAY()),MONTH(Q44),DAY(Q44))&lt;TODAY(),1,0),MONTH(Q44),DAY(Q44)))</f>
        <v/>
      </c>
      <c r="V44" s="39" t="str">
        <f aca="true">IF(Q44="","",U44-TODAY())</f>
        <v/>
      </c>
      <c r="W44" s="40" t="n">
        <f aca="false">IF(AND(Übersicht!$C$13&lt;&gt;"",ISNUMBER(SEARCH(Übersicht!$C$13,E44&amp;" "&amp;F44&amp;" "&amp;G44&amp;" "&amp;L44&amp;" "&amp;P44&amp;" "&amp;N44&amp;" "&amp;O44))),ROW(),10000000)</f>
        <v>10000000</v>
      </c>
      <c r="X44" s="40" t="n">
        <f aca="false">IF(V44="",100000000,V44*10000+ROW())</f>
        <v>100000000</v>
      </c>
    </row>
    <row r="45" customFormat="false" ht="15" hidden="false" customHeight="false" outlineLevel="0" collapsed="false">
      <c r="B45" s="41" t="str">
        <f aca="false">IF(F45="","","K-"&amp;TEXT(ROW()-3,"000"))</f>
        <v/>
      </c>
      <c r="C45" s="42"/>
      <c r="D45" s="42"/>
      <c r="E45" s="43"/>
      <c r="F45" s="43"/>
      <c r="G45" s="43"/>
      <c r="H45" s="43"/>
      <c r="I45" s="42"/>
      <c r="J45" s="43"/>
      <c r="K45" s="42"/>
      <c r="L45" s="43"/>
      <c r="M45" s="42"/>
      <c r="N45" s="43"/>
      <c r="O45" s="43"/>
      <c r="P45" s="43"/>
      <c r="Q45" s="22"/>
      <c r="R45" s="42"/>
      <c r="S45" s="43"/>
      <c r="T45" s="44" t="str">
        <f aca="false">IF(F45="","",IF(AND(E45&lt;&gt;"",F45&lt;&gt;"",L45&lt;&gt;"",P45&lt;&gt;"",OR(N45&lt;&gt;"",O45&lt;&gt;"")),"Ja","Nein"))</f>
        <v/>
      </c>
      <c r="U45" s="45" t="str">
        <f aca="true">IF(Q45="","",DATE(YEAR(TODAY())+IF(DATE(YEAR(TODAY()),MONTH(Q45),DAY(Q45))&lt;TODAY(),1,0),MONTH(Q45),DAY(Q45)))</f>
        <v/>
      </c>
      <c r="V45" s="46" t="str">
        <f aca="true">IF(Q45="","",U45-TODAY())</f>
        <v/>
      </c>
      <c r="W45" s="47" t="n">
        <f aca="false">IF(AND(Übersicht!$C$13&lt;&gt;"",ISNUMBER(SEARCH(Übersicht!$C$13,E45&amp;" "&amp;F45&amp;" "&amp;G45&amp;" "&amp;L45&amp;" "&amp;P45&amp;" "&amp;N45&amp;" "&amp;O45))),ROW(),10000000)</f>
        <v>10000000</v>
      </c>
      <c r="X45" s="47" t="n">
        <f aca="false">IF(V45="",100000000,V45*10000+ROW())</f>
        <v>100000000</v>
      </c>
    </row>
    <row r="46" customFormat="false" ht="15" hidden="false" customHeight="false" outlineLevel="0" collapsed="false">
      <c r="B46" s="34" t="str">
        <f aca="false">IF(F46="","","K-"&amp;TEXT(ROW()-3,"000"))</f>
        <v/>
      </c>
      <c r="C46" s="35"/>
      <c r="D46" s="35"/>
      <c r="E46" s="36"/>
      <c r="F46" s="36"/>
      <c r="G46" s="36"/>
      <c r="H46" s="36"/>
      <c r="I46" s="35"/>
      <c r="J46" s="36"/>
      <c r="K46" s="35"/>
      <c r="L46" s="36"/>
      <c r="M46" s="35"/>
      <c r="N46" s="36"/>
      <c r="O46" s="36"/>
      <c r="P46" s="36"/>
      <c r="Q46" s="20"/>
      <c r="R46" s="35"/>
      <c r="S46" s="36"/>
      <c r="T46" s="37" t="str">
        <f aca="false">IF(F46="","",IF(AND(E46&lt;&gt;"",F46&lt;&gt;"",L46&lt;&gt;"",P46&lt;&gt;"",OR(N46&lt;&gt;"",O46&lt;&gt;"")),"Ja","Nein"))</f>
        <v/>
      </c>
      <c r="U46" s="38" t="str">
        <f aca="true">IF(Q46="","",DATE(YEAR(TODAY())+IF(DATE(YEAR(TODAY()),MONTH(Q46),DAY(Q46))&lt;TODAY(),1,0),MONTH(Q46),DAY(Q46)))</f>
        <v/>
      </c>
      <c r="V46" s="39" t="str">
        <f aca="true">IF(Q46="","",U46-TODAY())</f>
        <v/>
      </c>
      <c r="W46" s="40" t="n">
        <f aca="false">IF(AND(Übersicht!$C$13&lt;&gt;"",ISNUMBER(SEARCH(Übersicht!$C$13,E46&amp;" "&amp;F46&amp;" "&amp;G46&amp;" "&amp;L46&amp;" "&amp;P46&amp;" "&amp;N46&amp;" "&amp;O46))),ROW(),10000000)</f>
        <v>10000000</v>
      </c>
      <c r="X46" s="40" t="n">
        <f aca="false">IF(V46="",100000000,V46*10000+ROW())</f>
        <v>100000000</v>
      </c>
    </row>
    <row r="47" customFormat="false" ht="15" hidden="false" customHeight="false" outlineLevel="0" collapsed="false">
      <c r="B47" s="41" t="str">
        <f aca="false">IF(F47="","","K-"&amp;TEXT(ROW()-3,"000"))</f>
        <v/>
      </c>
      <c r="C47" s="42"/>
      <c r="D47" s="42"/>
      <c r="E47" s="43"/>
      <c r="F47" s="43"/>
      <c r="G47" s="43"/>
      <c r="H47" s="43"/>
      <c r="I47" s="42"/>
      <c r="J47" s="43"/>
      <c r="K47" s="42"/>
      <c r="L47" s="43"/>
      <c r="M47" s="42"/>
      <c r="N47" s="43"/>
      <c r="O47" s="43"/>
      <c r="P47" s="43"/>
      <c r="Q47" s="22"/>
      <c r="R47" s="42"/>
      <c r="S47" s="43"/>
      <c r="T47" s="44" t="str">
        <f aca="false">IF(F47="","",IF(AND(E47&lt;&gt;"",F47&lt;&gt;"",L47&lt;&gt;"",P47&lt;&gt;"",OR(N47&lt;&gt;"",O47&lt;&gt;"")),"Ja","Nein"))</f>
        <v/>
      </c>
      <c r="U47" s="45" t="str">
        <f aca="true">IF(Q47="","",DATE(YEAR(TODAY())+IF(DATE(YEAR(TODAY()),MONTH(Q47),DAY(Q47))&lt;TODAY(),1,0),MONTH(Q47),DAY(Q47)))</f>
        <v/>
      </c>
      <c r="V47" s="46" t="str">
        <f aca="true">IF(Q47="","",U47-TODAY())</f>
        <v/>
      </c>
      <c r="W47" s="47" t="n">
        <f aca="false">IF(AND(Übersicht!$C$13&lt;&gt;"",ISNUMBER(SEARCH(Übersicht!$C$13,E47&amp;" "&amp;F47&amp;" "&amp;G47&amp;" "&amp;L47&amp;" "&amp;P47&amp;" "&amp;N47&amp;" "&amp;O47))),ROW(),10000000)</f>
        <v>10000000</v>
      </c>
      <c r="X47" s="47" t="n">
        <f aca="false">IF(V47="",100000000,V47*10000+ROW())</f>
        <v>100000000</v>
      </c>
    </row>
    <row r="48" customFormat="false" ht="15" hidden="false" customHeight="false" outlineLevel="0" collapsed="false">
      <c r="B48" s="34" t="str">
        <f aca="false">IF(F48="","","K-"&amp;TEXT(ROW()-3,"000"))</f>
        <v/>
      </c>
      <c r="C48" s="35"/>
      <c r="D48" s="35"/>
      <c r="E48" s="36"/>
      <c r="F48" s="36"/>
      <c r="G48" s="36"/>
      <c r="H48" s="36"/>
      <c r="I48" s="35"/>
      <c r="J48" s="36"/>
      <c r="K48" s="35"/>
      <c r="L48" s="36"/>
      <c r="M48" s="35"/>
      <c r="N48" s="36"/>
      <c r="O48" s="36"/>
      <c r="P48" s="36"/>
      <c r="Q48" s="20"/>
      <c r="R48" s="35"/>
      <c r="S48" s="36"/>
      <c r="T48" s="37" t="str">
        <f aca="false">IF(F48="","",IF(AND(E48&lt;&gt;"",F48&lt;&gt;"",L48&lt;&gt;"",P48&lt;&gt;"",OR(N48&lt;&gt;"",O48&lt;&gt;"")),"Ja","Nein"))</f>
        <v/>
      </c>
      <c r="U48" s="38" t="str">
        <f aca="true">IF(Q48="","",DATE(YEAR(TODAY())+IF(DATE(YEAR(TODAY()),MONTH(Q48),DAY(Q48))&lt;TODAY(),1,0),MONTH(Q48),DAY(Q48)))</f>
        <v/>
      </c>
      <c r="V48" s="39" t="str">
        <f aca="true">IF(Q48="","",U48-TODAY())</f>
        <v/>
      </c>
      <c r="W48" s="40" t="n">
        <f aca="false">IF(AND(Übersicht!$C$13&lt;&gt;"",ISNUMBER(SEARCH(Übersicht!$C$13,E48&amp;" "&amp;F48&amp;" "&amp;G48&amp;" "&amp;L48&amp;" "&amp;P48&amp;" "&amp;N48&amp;" "&amp;O48))),ROW(),10000000)</f>
        <v>10000000</v>
      </c>
      <c r="X48" s="40" t="n">
        <f aca="false">IF(V48="",100000000,V48*10000+ROW())</f>
        <v>100000000</v>
      </c>
    </row>
    <row r="49" customFormat="false" ht="15" hidden="false" customHeight="false" outlineLevel="0" collapsed="false">
      <c r="B49" s="41" t="str">
        <f aca="false">IF(F49="","","K-"&amp;TEXT(ROW()-3,"000"))</f>
        <v/>
      </c>
      <c r="C49" s="42"/>
      <c r="D49" s="42"/>
      <c r="E49" s="43"/>
      <c r="F49" s="43"/>
      <c r="G49" s="43"/>
      <c r="H49" s="43"/>
      <c r="I49" s="42"/>
      <c r="J49" s="43"/>
      <c r="K49" s="42"/>
      <c r="L49" s="43"/>
      <c r="M49" s="42"/>
      <c r="N49" s="43"/>
      <c r="O49" s="43"/>
      <c r="P49" s="43"/>
      <c r="Q49" s="22"/>
      <c r="R49" s="42"/>
      <c r="S49" s="43"/>
      <c r="T49" s="44" t="str">
        <f aca="false">IF(F49="","",IF(AND(E49&lt;&gt;"",F49&lt;&gt;"",L49&lt;&gt;"",P49&lt;&gt;"",OR(N49&lt;&gt;"",O49&lt;&gt;"")),"Ja","Nein"))</f>
        <v/>
      </c>
      <c r="U49" s="45" t="str">
        <f aca="true">IF(Q49="","",DATE(YEAR(TODAY())+IF(DATE(YEAR(TODAY()),MONTH(Q49),DAY(Q49))&lt;TODAY(),1,0),MONTH(Q49),DAY(Q49)))</f>
        <v/>
      </c>
      <c r="V49" s="46" t="str">
        <f aca="true">IF(Q49="","",U49-TODAY())</f>
        <v/>
      </c>
      <c r="W49" s="47" t="n">
        <f aca="false">IF(AND(Übersicht!$C$13&lt;&gt;"",ISNUMBER(SEARCH(Übersicht!$C$13,E49&amp;" "&amp;F49&amp;" "&amp;G49&amp;" "&amp;L49&amp;" "&amp;P49&amp;" "&amp;N49&amp;" "&amp;O49))),ROW(),10000000)</f>
        <v>10000000</v>
      </c>
      <c r="X49" s="47" t="n">
        <f aca="false">IF(V49="",100000000,V49*10000+ROW())</f>
        <v>100000000</v>
      </c>
    </row>
    <row r="50" customFormat="false" ht="15" hidden="false" customHeight="false" outlineLevel="0" collapsed="false">
      <c r="B50" s="34" t="str">
        <f aca="false">IF(F50="","","K-"&amp;TEXT(ROW()-3,"000"))</f>
        <v/>
      </c>
      <c r="C50" s="35"/>
      <c r="D50" s="35"/>
      <c r="E50" s="36"/>
      <c r="F50" s="36"/>
      <c r="G50" s="36"/>
      <c r="H50" s="36"/>
      <c r="I50" s="35"/>
      <c r="J50" s="36"/>
      <c r="K50" s="35"/>
      <c r="L50" s="36"/>
      <c r="M50" s="35"/>
      <c r="N50" s="36"/>
      <c r="O50" s="36"/>
      <c r="P50" s="36"/>
      <c r="Q50" s="20"/>
      <c r="R50" s="35"/>
      <c r="S50" s="36"/>
      <c r="T50" s="37" t="str">
        <f aca="false">IF(F50="","",IF(AND(E50&lt;&gt;"",F50&lt;&gt;"",L50&lt;&gt;"",P50&lt;&gt;"",OR(N50&lt;&gt;"",O50&lt;&gt;"")),"Ja","Nein"))</f>
        <v/>
      </c>
      <c r="U50" s="38" t="str">
        <f aca="true">IF(Q50="","",DATE(YEAR(TODAY())+IF(DATE(YEAR(TODAY()),MONTH(Q50),DAY(Q50))&lt;TODAY(),1,0),MONTH(Q50),DAY(Q50)))</f>
        <v/>
      </c>
      <c r="V50" s="39" t="str">
        <f aca="true">IF(Q50="","",U50-TODAY())</f>
        <v/>
      </c>
      <c r="W50" s="40" t="n">
        <f aca="false">IF(AND(Übersicht!$C$13&lt;&gt;"",ISNUMBER(SEARCH(Übersicht!$C$13,E50&amp;" "&amp;F50&amp;" "&amp;G50&amp;" "&amp;L50&amp;" "&amp;P50&amp;" "&amp;N50&amp;" "&amp;O50))),ROW(),10000000)</f>
        <v>10000000</v>
      </c>
      <c r="X50" s="40" t="n">
        <f aca="false">IF(V50="",100000000,V50*10000+ROW())</f>
        <v>100000000</v>
      </c>
    </row>
    <row r="51" customFormat="false" ht="15" hidden="false" customHeight="false" outlineLevel="0" collapsed="false">
      <c r="B51" s="41" t="str">
        <f aca="false">IF(F51="","","K-"&amp;TEXT(ROW()-3,"000"))</f>
        <v/>
      </c>
      <c r="C51" s="42"/>
      <c r="D51" s="42"/>
      <c r="E51" s="43"/>
      <c r="F51" s="43"/>
      <c r="G51" s="43"/>
      <c r="H51" s="43"/>
      <c r="I51" s="42"/>
      <c r="J51" s="43"/>
      <c r="K51" s="42"/>
      <c r="L51" s="43"/>
      <c r="M51" s="42"/>
      <c r="N51" s="43"/>
      <c r="O51" s="43"/>
      <c r="P51" s="43"/>
      <c r="Q51" s="22"/>
      <c r="R51" s="42"/>
      <c r="S51" s="43"/>
      <c r="T51" s="44" t="str">
        <f aca="false">IF(F51="","",IF(AND(E51&lt;&gt;"",F51&lt;&gt;"",L51&lt;&gt;"",P51&lt;&gt;"",OR(N51&lt;&gt;"",O51&lt;&gt;"")),"Ja","Nein"))</f>
        <v/>
      </c>
      <c r="U51" s="45" t="str">
        <f aca="true">IF(Q51="","",DATE(YEAR(TODAY())+IF(DATE(YEAR(TODAY()),MONTH(Q51),DAY(Q51))&lt;TODAY(),1,0),MONTH(Q51),DAY(Q51)))</f>
        <v/>
      </c>
      <c r="V51" s="46" t="str">
        <f aca="true">IF(Q51="","",U51-TODAY())</f>
        <v/>
      </c>
      <c r="W51" s="47" t="n">
        <f aca="false">IF(AND(Übersicht!$C$13&lt;&gt;"",ISNUMBER(SEARCH(Übersicht!$C$13,E51&amp;" "&amp;F51&amp;" "&amp;G51&amp;" "&amp;L51&amp;" "&amp;P51&amp;" "&amp;N51&amp;" "&amp;O51))),ROW(),10000000)</f>
        <v>10000000</v>
      </c>
      <c r="X51" s="47" t="n">
        <f aca="false">IF(V51="",100000000,V51*10000+ROW())</f>
        <v>100000000</v>
      </c>
    </row>
    <row r="52" customFormat="false" ht="15" hidden="false" customHeight="false" outlineLevel="0" collapsed="false">
      <c r="B52" s="34" t="str">
        <f aca="false">IF(F52="","","K-"&amp;TEXT(ROW()-3,"000"))</f>
        <v/>
      </c>
      <c r="C52" s="35"/>
      <c r="D52" s="35"/>
      <c r="E52" s="36"/>
      <c r="F52" s="36"/>
      <c r="G52" s="36"/>
      <c r="H52" s="36"/>
      <c r="I52" s="35"/>
      <c r="J52" s="36"/>
      <c r="K52" s="35"/>
      <c r="L52" s="36"/>
      <c r="M52" s="35"/>
      <c r="N52" s="36"/>
      <c r="O52" s="36"/>
      <c r="P52" s="36"/>
      <c r="Q52" s="20"/>
      <c r="R52" s="35"/>
      <c r="S52" s="36"/>
      <c r="T52" s="37" t="str">
        <f aca="false">IF(F52="","",IF(AND(E52&lt;&gt;"",F52&lt;&gt;"",L52&lt;&gt;"",P52&lt;&gt;"",OR(N52&lt;&gt;"",O52&lt;&gt;"")),"Ja","Nein"))</f>
        <v/>
      </c>
      <c r="U52" s="38" t="str">
        <f aca="true">IF(Q52="","",DATE(YEAR(TODAY())+IF(DATE(YEAR(TODAY()),MONTH(Q52),DAY(Q52))&lt;TODAY(),1,0),MONTH(Q52),DAY(Q52)))</f>
        <v/>
      </c>
      <c r="V52" s="39" t="str">
        <f aca="true">IF(Q52="","",U52-TODAY())</f>
        <v/>
      </c>
      <c r="W52" s="40" t="n">
        <f aca="false">IF(AND(Übersicht!$C$13&lt;&gt;"",ISNUMBER(SEARCH(Übersicht!$C$13,E52&amp;" "&amp;F52&amp;" "&amp;G52&amp;" "&amp;L52&amp;" "&amp;P52&amp;" "&amp;N52&amp;" "&amp;O52))),ROW(),10000000)</f>
        <v>10000000</v>
      </c>
      <c r="X52" s="40" t="n">
        <f aca="false">IF(V52="",100000000,V52*10000+ROW())</f>
        <v>100000000</v>
      </c>
    </row>
    <row r="53" customFormat="false" ht="15" hidden="false" customHeight="false" outlineLevel="0" collapsed="false">
      <c r="B53" s="41" t="str">
        <f aca="false">IF(F53="","","K-"&amp;TEXT(ROW()-3,"000"))</f>
        <v/>
      </c>
      <c r="C53" s="42"/>
      <c r="D53" s="42"/>
      <c r="E53" s="43"/>
      <c r="F53" s="43"/>
      <c r="G53" s="43"/>
      <c r="H53" s="43"/>
      <c r="I53" s="42"/>
      <c r="J53" s="43"/>
      <c r="K53" s="42"/>
      <c r="L53" s="43"/>
      <c r="M53" s="42"/>
      <c r="N53" s="43"/>
      <c r="O53" s="43"/>
      <c r="P53" s="43"/>
      <c r="Q53" s="22"/>
      <c r="R53" s="42"/>
      <c r="S53" s="43"/>
      <c r="T53" s="44" t="str">
        <f aca="false">IF(F53="","",IF(AND(E53&lt;&gt;"",F53&lt;&gt;"",L53&lt;&gt;"",P53&lt;&gt;"",OR(N53&lt;&gt;"",O53&lt;&gt;"")),"Ja","Nein"))</f>
        <v/>
      </c>
      <c r="U53" s="45" t="str">
        <f aca="true">IF(Q53="","",DATE(YEAR(TODAY())+IF(DATE(YEAR(TODAY()),MONTH(Q53),DAY(Q53))&lt;TODAY(),1,0),MONTH(Q53),DAY(Q53)))</f>
        <v/>
      </c>
      <c r="V53" s="46" t="str">
        <f aca="true">IF(Q53="","",U53-TODAY())</f>
        <v/>
      </c>
      <c r="W53" s="47" t="n">
        <f aca="false">IF(AND(Übersicht!$C$13&lt;&gt;"",ISNUMBER(SEARCH(Übersicht!$C$13,E53&amp;" "&amp;F53&amp;" "&amp;G53&amp;" "&amp;L53&amp;" "&amp;P53&amp;" "&amp;N53&amp;" "&amp;O53))),ROW(),10000000)</f>
        <v>10000000</v>
      </c>
      <c r="X53" s="47" t="n">
        <f aca="false">IF(V53="",100000000,V53*10000+ROW())</f>
        <v>100000000</v>
      </c>
    </row>
    <row r="54" customFormat="false" ht="15" hidden="false" customHeight="false" outlineLevel="0" collapsed="false">
      <c r="B54" s="34" t="str">
        <f aca="false">IF(F54="","","K-"&amp;TEXT(ROW()-3,"000"))</f>
        <v/>
      </c>
      <c r="C54" s="35"/>
      <c r="D54" s="35"/>
      <c r="E54" s="36"/>
      <c r="F54" s="36"/>
      <c r="G54" s="36"/>
      <c r="H54" s="36"/>
      <c r="I54" s="35"/>
      <c r="J54" s="36"/>
      <c r="K54" s="35"/>
      <c r="L54" s="36"/>
      <c r="M54" s="35"/>
      <c r="N54" s="36"/>
      <c r="O54" s="36"/>
      <c r="P54" s="36"/>
      <c r="Q54" s="20"/>
      <c r="R54" s="35"/>
      <c r="S54" s="36"/>
      <c r="T54" s="37" t="str">
        <f aca="false">IF(F54="","",IF(AND(E54&lt;&gt;"",F54&lt;&gt;"",L54&lt;&gt;"",P54&lt;&gt;"",OR(N54&lt;&gt;"",O54&lt;&gt;"")),"Ja","Nein"))</f>
        <v/>
      </c>
      <c r="U54" s="38" t="str">
        <f aca="true">IF(Q54="","",DATE(YEAR(TODAY())+IF(DATE(YEAR(TODAY()),MONTH(Q54),DAY(Q54))&lt;TODAY(),1,0),MONTH(Q54),DAY(Q54)))</f>
        <v/>
      </c>
      <c r="V54" s="39" t="str">
        <f aca="true">IF(Q54="","",U54-TODAY())</f>
        <v/>
      </c>
      <c r="W54" s="40" t="n">
        <f aca="false">IF(AND(Übersicht!$C$13&lt;&gt;"",ISNUMBER(SEARCH(Übersicht!$C$13,E54&amp;" "&amp;F54&amp;" "&amp;G54&amp;" "&amp;L54&amp;" "&amp;P54&amp;" "&amp;N54&amp;" "&amp;O54))),ROW(),10000000)</f>
        <v>10000000</v>
      </c>
      <c r="X54" s="40" t="n">
        <f aca="false">IF(V54="",100000000,V54*10000+ROW())</f>
        <v>100000000</v>
      </c>
    </row>
    <row r="55" customFormat="false" ht="15" hidden="false" customHeight="false" outlineLevel="0" collapsed="false">
      <c r="B55" s="41" t="str">
        <f aca="false">IF(F55="","","K-"&amp;TEXT(ROW()-3,"000"))</f>
        <v/>
      </c>
      <c r="C55" s="42"/>
      <c r="D55" s="42"/>
      <c r="E55" s="43"/>
      <c r="F55" s="43"/>
      <c r="G55" s="43"/>
      <c r="H55" s="43"/>
      <c r="I55" s="42"/>
      <c r="J55" s="43"/>
      <c r="K55" s="42"/>
      <c r="L55" s="43"/>
      <c r="M55" s="42"/>
      <c r="N55" s="43"/>
      <c r="O55" s="43"/>
      <c r="P55" s="43"/>
      <c r="Q55" s="22"/>
      <c r="R55" s="42"/>
      <c r="S55" s="43"/>
      <c r="T55" s="44" t="str">
        <f aca="false">IF(F55="","",IF(AND(E55&lt;&gt;"",F55&lt;&gt;"",L55&lt;&gt;"",P55&lt;&gt;"",OR(N55&lt;&gt;"",O55&lt;&gt;"")),"Ja","Nein"))</f>
        <v/>
      </c>
      <c r="U55" s="45" t="str">
        <f aca="true">IF(Q55="","",DATE(YEAR(TODAY())+IF(DATE(YEAR(TODAY()),MONTH(Q55),DAY(Q55))&lt;TODAY(),1,0),MONTH(Q55),DAY(Q55)))</f>
        <v/>
      </c>
      <c r="V55" s="46" t="str">
        <f aca="true">IF(Q55="","",U55-TODAY())</f>
        <v/>
      </c>
      <c r="W55" s="47" t="n">
        <f aca="false">IF(AND(Übersicht!$C$13&lt;&gt;"",ISNUMBER(SEARCH(Übersicht!$C$13,E55&amp;" "&amp;F55&amp;" "&amp;G55&amp;" "&amp;L55&amp;" "&amp;P55&amp;" "&amp;N55&amp;" "&amp;O55))),ROW(),10000000)</f>
        <v>10000000</v>
      </c>
      <c r="X55" s="47" t="n">
        <f aca="false">IF(V55="",100000000,V55*10000+ROW())</f>
        <v>100000000</v>
      </c>
    </row>
    <row r="56" customFormat="false" ht="15" hidden="false" customHeight="false" outlineLevel="0" collapsed="false">
      <c r="B56" s="34" t="str">
        <f aca="false">IF(F56="","","K-"&amp;TEXT(ROW()-3,"000"))</f>
        <v/>
      </c>
      <c r="C56" s="35"/>
      <c r="D56" s="35"/>
      <c r="E56" s="36"/>
      <c r="F56" s="36"/>
      <c r="G56" s="36"/>
      <c r="H56" s="36"/>
      <c r="I56" s="35"/>
      <c r="J56" s="36"/>
      <c r="K56" s="35"/>
      <c r="L56" s="36"/>
      <c r="M56" s="35"/>
      <c r="N56" s="36"/>
      <c r="O56" s="36"/>
      <c r="P56" s="36"/>
      <c r="Q56" s="20"/>
      <c r="R56" s="35"/>
      <c r="S56" s="36"/>
      <c r="T56" s="37" t="str">
        <f aca="false">IF(F56="","",IF(AND(E56&lt;&gt;"",F56&lt;&gt;"",L56&lt;&gt;"",P56&lt;&gt;"",OR(N56&lt;&gt;"",O56&lt;&gt;"")),"Ja","Nein"))</f>
        <v/>
      </c>
      <c r="U56" s="38" t="str">
        <f aca="true">IF(Q56="","",DATE(YEAR(TODAY())+IF(DATE(YEAR(TODAY()),MONTH(Q56),DAY(Q56))&lt;TODAY(),1,0),MONTH(Q56),DAY(Q56)))</f>
        <v/>
      </c>
      <c r="V56" s="39" t="str">
        <f aca="true">IF(Q56="","",U56-TODAY())</f>
        <v/>
      </c>
      <c r="W56" s="40" t="n">
        <f aca="false">IF(AND(Übersicht!$C$13&lt;&gt;"",ISNUMBER(SEARCH(Übersicht!$C$13,E56&amp;" "&amp;F56&amp;" "&amp;G56&amp;" "&amp;L56&amp;" "&amp;P56&amp;" "&amp;N56&amp;" "&amp;O56))),ROW(),10000000)</f>
        <v>10000000</v>
      </c>
      <c r="X56" s="40" t="n">
        <f aca="false">IF(V56="",100000000,V56*10000+ROW())</f>
        <v>100000000</v>
      </c>
    </row>
    <row r="57" customFormat="false" ht="15" hidden="false" customHeight="false" outlineLevel="0" collapsed="false">
      <c r="B57" s="41" t="str">
        <f aca="false">IF(F57="","","K-"&amp;TEXT(ROW()-3,"000"))</f>
        <v/>
      </c>
      <c r="C57" s="42"/>
      <c r="D57" s="42"/>
      <c r="E57" s="43"/>
      <c r="F57" s="43"/>
      <c r="G57" s="43"/>
      <c r="H57" s="43"/>
      <c r="I57" s="42"/>
      <c r="J57" s="43"/>
      <c r="K57" s="42"/>
      <c r="L57" s="43"/>
      <c r="M57" s="42"/>
      <c r="N57" s="43"/>
      <c r="O57" s="43"/>
      <c r="P57" s="43"/>
      <c r="Q57" s="22"/>
      <c r="R57" s="42"/>
      <c r="S57" s="43"/>
      <c r="T57" s="44" t="str">
        <f aca="false">IF(F57="","",IF(AND(E57&lt;&gt;"",F57&lt;&gt;"",L57&lt;&gt;"",P57&lt;&gt;"",OR(N57&lt;&gt;"",O57&lt;&gt;"")),"Ja","Nein"))</f>
        <v/>
      </c>
      <c r="U57" s="45" t="str">
        <f aca="true">IF(Q57="","",DATE(YEAR(TODAY())+IF(DATE(YEAR(TODAY()),MONTH(Q57),DAY(Q57))&lt;TODAY(),1,0),MONTH(Q57),DAY(Q57)))</f>
        <v/>
      </c>
      <c r="V57" s="46" t="str">
        <f aca="true">IF(Q57="","",U57-TODAY())</f>
        <v/>
      </c>
      <c r="W57" s="47" t="n">
        <f aca="false">IF(AND(Übersicht!$C$13&lt;&gt;"",ISNUMBER(SEARCH(Übersicht!$C$13,E57&amp;" "&amp;F57&amp;" "&amp;G57&amp;" "&amp;L57&amp;" "&amp;P57&amp;" "&amp;N57&amp;" "&amp;O57))),ROW(),10000000)</f>
        <v>10000000</v>
      </c>
      <c r="X57" s="47" t="n">
        <f aca="false">IF(V57="",100000000,V57*10000+ROW())</f>
        <v>100000000</v>
      </c>
    </row>
    <row r="58" customFormat="false" ht="15" hidden="false" customHeight="false" outlineLevel="0" collapsed="false">
      <c r="B58" s="34" t="str">
        <f aca="false">IF(F58="","","K-"&amp;TEXT(ROW()-3,"000"))</f>
        <v/>
      </c>
      <c r="C58" s="35"/>
      <c r="D58" s="35"/>
      <c r="E58" s="36"/>
      <c r="F58" s="36"/>
      <c r="G58" s="36"/>
      <c r="H58" s="36"/>
      <c r="I58" s="35"/>
      <c r="J58" s="36"/>
      <c r="K58" s="35"/>
      <c r="L58" s="36"/>
      <c r="M58" s="35"/>
      <c r="N58" s="36"/>
      <c r="O58" s="36"/>
      <c r="P58" s="36"/>
      <c r="Q58" s="20"/>
      <c r="R58" s="35"/>
      <c r="S58" s="36"/>
      <c r="T58" s="37" t="str">
        <f aca="false">IF(F58="","",IF(AND(E58&lt;&gt;"",F58&lt;&gt;"",L58&lt;&gt;"",P58&lt;&gt;"",OR(N58&lt;&gt;"",O58&lt;&gt;"")),"Ja","Nein"))</f>
        <v/>
      </c>
      <c r="U58" s="38" t="str">
        <f aca="true">IF(Q58="","",DATE(YEAR(TODAY())+IF(DATE(YEAR(TODAY()),MONTH(Q58),DAY(Q58))&lt;TODAY(),1,0),MONTH(Q58),DAY(Q58)))</f>
        <v/>
      </c>
      <c r="V58" s="39" t="str">
        <f aca="true">IF(Q58="","",U58-TODAY())</f>
        <v/>
      </c>
      <c r="W58" s="40" t="n">
        <f aca="false">IF(AND(Übersicht!$C$13&lt;&gt;"",ISNUMBER(SEARCH(Übersicht!$C$13,E58&amp;" "&amp;F58&amp;" "&amp;G58&amp;" "&amp;L58&amp;" "&amp;P58&amp;" "&amp;N58&amp;" "&amp;O58))),ROW(),10000000)</f>
        <v>10000000</v>
      </c>
      <c r="X58" s="40" t="n">
        <f aca="false">IF(V58="",100000000,V58*10000+ROW())</f>
        <v>100000000</v>
      </c>
    </row>
    <row r="59" customFormat="false" ht="15" hidden="false" customHeight="false" outlineLevel="0" collapsed="false">
      <c r="B59" s="41" t="str">
        <f aca="false">IF(F59="","","K-"&amp;TEXT(ROW()-3,"000"))</f>
        <v/>
      </c>
      <c r="C59" s="42"/>
      <c r="D59" s="42"/>
      <c r="E59" s="43"/>
      <c r="F59" s="43"/>
      <c r="G59" s="43"/>
      <c r="H59" s="43"/>
      <c r="I59" s="42"/>
      <c r="J59" s="43"/>
      <c r="K59" s="42"/>
      <c r="L59" s="43"/>
      <c r="M59" s="42"/>
      <c r="N59" s="43"/>
      <c r="O59" s="43"/>
      <c r="P59" s="43"/>
      <c r="Q59" s="22"/>
      <c r="R59" s="42"/>
      <c r="S59" s="43"/>
      <c r="T59" s="44" t="str">
        <f aca="false">IF(F59="","",IF(AND(E59&lt;&gt;"",F59&lt;&gt;"",L59&lt;&gt;"",P59&lt;&gt;"",OR(N59&lt;&gt;"",O59&lt;&gt;"")),"Ja","Nein"))</f>
        <v/>
      </c>
      <c r="U59" s="45" t="str">
        <f aca="true">IF(Q59="","",DATE(YEAR(TODAY())+IF(DATE(YEAR(TODAY()),MONTH(Q59),DAY(Q59))&lt;TODAY(),1,0),MONTH(Q59),DAY(Q59)))</f>
        <v/>
      </c>
      <c r="V59" s="46" t="str">
        <f aca="true">IF(Q59="","",U59-TODAY())</f>
        <v/>
      </c>
      <c r="W59" s="47" t="n">
        <f aca="false">IF(AND(Übersicht!$C$13&lt;&gt;"",ISNUMBER(SEARCH(Übersicht!$C$13,E59&amp;" "&amp;F59&amp;" "&amp;G59&amp;" "&amp;L59&amp;" "&amp;P59&amp;" "&amp;N59&amp;" "&amp;O59))),ROW(),10000000)</f>
        <v>10000000</v>
      </c>
      <c r="X59" s="47" t="n">
        <f aca="false">IF(V59="",100000000,V59*10000+ROW())</f>
        <v>100000000</v>
      </c>
    </row>
    <row r="60" customFormat="false" ht="15" hidden="false" customHeight="false" outlineLevel="0" collapsed="false">
      <c r="B60" s="34" t="str">
        <f aca="false">IF(F60="","","K-"&amp;TEXT(ROW()-3,"000"))</f>
        <v/>
      </c>
      <c r="C60" s="35"/>
      <c r="D60" s="35"/>
      <c r="E60" s="36"/>
      <c r="F60" s="36"/>
      <c r="G60" s="36"/>
      <c r="H60" s="36"/>
      <c r="I60" s="35"/>
      <c r="J60" s="36"/>
      <c r="K60" s="35"/>
      <c r="L60" s="36"/>
      <c r="M60" s="35"/>
      <c r="N60" s="36"/>
      <c r="O60" s="36"/>
      <c r="P60" s="36"/>
      <c r="Q60" s="20"/>
      <c r="R60" s="35"/>
      <c r="S60" s="36"/>
      <c r="T60" s="37" t="str">
        <f aca="false">IF(F60="","",IF(AND(E60&lt;&gt;"",F60&lt;&gt;"",L60&lt;&gt;"",P60&lt;&gt;"",OR(N60&lt;&gt;"",O60&lt;&gt;"")),"Ja","Nein"))</f>
        <v/>
      </c>
      <c r="U60" s="38" t="str">
        <f aca="true">IF(Q60="","",DATE(YEAR(TODAY())+IF(DATE(YEAR(TODAY()),MONTH(Q60),DAY(Q60))&lt;TODAY(),1,0),MONTH(Q60),DAY(Q60)))</f>
        <v/>
      </c>
      <c r="V60" s="39" t="str">
        <f aca="true">IF(Q60="","",U60-TODAY())</f>
        <v/>
      </c>
      <c r="W60" s="40" t="n">
        <f aca="false">IF(AND(Übersicht!$C$13&lt;&gt;"",ISNUMBER(SEARCH(Übersicht!$C$13,E60&amp;" "&amp;F60&amp;" "&amp;G60&amp;" "&amp;L60&amp;" "&amp;P60&amp;" "&amp;N60&amp;" "&amp;O60))),ROW(),10000000)</f>
        <v>10000000</v>
      </c>
      <c r="X60" s="40" t="n">
        <f aca="false">IF(V60="",100000000,V60*10000+ROW())</f>
        <v>100000000</v>
      </c>
    </row>
    <row r="61" customFormat="false" ht="15" hidden="false" customHeight="false" outlineLevel="0" collapsed="false">
      <c r="B61" s="41" t="str">
        <f aca="false">IF(F61="","","K-"&amp;TEXT(ROW()-3,"000"))</f>
        <v/>
      </c>
      <c r="C61" s="42"/>
      <c r="D61" s="42"/>
      <c r="E61" s="43"/>
      <c r="F61" s="43"/>
      <c r="G61" s="43"/>
      <c r="H61" s="43"/>
      <c r="I61" s="42"/>
      <c r="J61" s="43"/>
      <c r="K61" s="42"/>
      <c r="L61" s="43"/>
      <c r="M61" s="42"/>
      <c r="N61" s="43"/>
      <c r="O61" s="43"/>
      <c r="P61" s="43"/>
      <c r="Q61" s="22"/>
      <c r="R61" s="42"/>
      <c r="S61" s="43"/>
      <c r="T61" s="44" t="str">
        <f aca="false">IF(F61="","",IF(AND(E61&lt;&gt;"",F61&lt;&gt;"",L61&lt;&gt;"",P61&lt;&gt;"",OR(N61&lt;&gt;"",O61&lt;&gt;"")),"Ja","Nein"))</f>
        <v/>
      </c>
      <c r="U61" s="45" t="str">
        <f aca="true">IF(Q61="","",DATE(YEAR(TODAY())+IF(DATE(YEAR(TODAY()),MONTH(Q61),DAY(Q61))&lt;TODAY(),1,0),MONTH(Q61),DAY(Q61)))</f>
        <v/>
      </c>
      <c r="V61" s="46" t="str">
        <f aca="true">IF(Q61="","",U61-TODAY())</f>
        <v/>
      </c>
      <c r="W61" s="47" t="n">
        <f aca="false">IF(AND(Übersicht!$C$13&lt;&gt;"",ISNUMBER(SEARCH(Übersicht!$C$13,E61&amp;" "&amp;F61&amp;" "&amp;G61&amp;" "&amp;L61&amp;" "&amp;P61&amp;" "&amp;N61&amp;" "&amp;O61))),ROW(),10000000)</f>
        <v>10000000</v>
      </c>
      <c r="X61" s="47" t="n">
        <f aca="false">IF(V61="",100000000,V61*10000+ROW())</f>
        <v>100000000</v>
      </c>
    </row>
    <row r="62" customFormat="false" ht="15" hidden="false" customHeight="false" outlineLevel="0" collapsed="false">
      <c r="B62" s="34" t="str">
        <f aca="false">IF(F62="","","K-"&amp;TEXT(ROW()-3,"000"))</f>
        <v/>
      </c>
      <c r="C62" s="35"/>
      <c r="D62" s="35"/>
      <c r="E62" s="36"/>
      <c r="F62" s="36"/>
      <c r="G62" s="36"/>
      <c r="H62" s="36"/>
      <c r="I62" s="35"/>
      <c r="J62" s="36"/>
      <c r="K62" s="35"/>
      <c r="L62" s="36"/>
      <c r="M62" s="35"/>
      <c r="N62" s="36"/>
      <c r="O62" s="36"/>
      <c r="P62" s="36"/>
      <c r="Q62" s="20"/>
      <c r="R62" s="35"/>
      <c r="S62" s="36"/>
      <c r="T62" s="37" t="str">
        <f aca="false">IF(F62="","",IF(AND(E62&lt;&gt;"",F62&lt;&gt;"",L62&lt;&gt;"",P62&lt;&gt;"",OR(N62&lt;&gt;"",O62&lt;&gt;"")),"Ja","Nein"))</f>
        <v/>
      </c>
      <c r="U62" s="38" t="str">
        <f aca="true">IF(Q62="","",DATE(YEAR(TODAY())+IF(DATE(YEAR(TODAY()),MONTH(Q62),DAY(Q62))&lt;TODAY(),1,0),MONTH(Q62),DAY(Q62)))</f>
        <v/>
      </c>
      <c r="V62" s="39" t="str">
        <f aca="true">IF(Q62="","",U62-TODAY())</f>
        <v/>
      </c>
      <c r="W62" s="40" t="n">
        <f aca="false">IF(AND(Übersicht!$C$13&lt;&gt;"",ISNUMBER(SEARCH(Übersicht!$C$13,E62&amp;" "&amp;F62&amp;" "&amp;G62&amp;" "&amp;L62&amp;" "&amp;P62&amp;" "&amp;N62&amp;" "&amp;O62))),ROW(),10000000)</f>
        <v>10000000</v>
      </c>
      <c r="X62" s="40" t="n">
        <f aca="false">IF(V62="",100000000,V62*10000+ROW())</f>
        <v>100000000</v>
      </c>
    </row>
    <row r="63" customFormat="false" ht="15" hidden="false" customHeight="false" outlineLevel="0" collapsed="false">
      <c r="B63" s="41" t="str">
        <f aca="false">IF(F63="","","K-"&amp;TEXT(ROW()-3,"000"))</f>
        <v/>
      </c>
      <c r="C63" s="42"/>
      <c r="D63" s="42"/>
      <c r="E63" s="43"/>
      <c r="F63" s="43"/>
      <c r="G63" s="43"/>
      <c r="H63" s="43"/>
      <c r="I63" s="42"/>
      <c r="J63" s="43"/>
      <c r="K63" s="42"/>
      <c r="L63" s="43"/>
      <c r="M63" s="42"/>
      <c r="N63" s="43"/>
      <c r="O63" s="43"/>
      <c r="P63" s="43"/>
      <c r="Q63" s="22"/>
      <c r="R63" s="42"/>
      <c r="S63" s="43"/>
      <c r="T63" s="44" t="str">
        <f aca="false">IF(F63="","",IF(AND(E63&lt;&gt;"",F63&lt;&gt;"",L63&lt;&gt;"",P63&lt;&gt;"",OR(N63&lt;&gt;"",O63&lt;&gt;"")),"Ja","Nein"))</f>
        <v/>
      </c>
      <c r="U63" s="45" t="str">
        <f aca="true">IF(Q63="","",DATE(YEAR(TODAY())+IF(DATE(YEAR(TODAY()),MONTH(Q63),DAY(Q63))&lt;TODAY(),1,0),MONTH(Q63),DAY(Q63)))</f>
        <v/>
      </c>
      <c r="V63" s="46" t="str">
        <f aca="true">IF(Q63="","",U63-TODAY())</f>
        <v/>
      </c>
      <c r="W63" s="47" t="n">
        <f aca="false">IF(AND(Übersicht!$C$13&lt;&gt;"",ISNUMBER(SEARCH(Übersicht!$C$13,E63&amp;" "&amp;F63&amp;" "&amp;G63&amp;" "&amp;L63&amp;" "&amp;P63&amp;" "&amp;N63&amp;" "&amp;O63))),ROW(),10000000)</f>
        <v>10000000</v>
      </c>
      <c r="X63" s="47" t="n">
        <f aca="false">IF(V63="",100000000,V63*10000+ROW())</f>
        <v>100000000</v>
      </c>
    </row>
    <row r="64" customFormat="false" ht="15" hidden="false" customHeight="false" outlineLevel="0" collapsed="false">
      <c r="B64" s="34" t="str">
        <f aca="false">IF(F64="","","K-"&amp;TEXT(ROW()-3,"000"))</f>
        <v/>
      </c>
      <c r="C64" s="35"/>
      <c r="D64" s="35"/>
      <c r="E64" s="36"/>
      <c r="F64" s="36"/>
      <c r="G64" s="36"/>
      <c r="H64" s="36"/>
      <c r="I64" s="35"/>
      <c r="J64" s="36"/>
      <c r="K64" s="35"/>
      <c r="L64" s="36"/>
      <c r="M64" s="35"/>
      <c r="N64" s="36"/>
      <c r="O64" s="36"/>
      <c r="P64" s="36"/>
      <c r="Q64" s="20"/>
      <c r="R64" s="35"/>
      <c r="S64" s="36"/>
      <c r="T64" s="37" t="str">
        <f aca="false">IF(F64="","",IF(AND(E64&lt;&gt;"",F64&lt;&gt;"",L64&lt;&gt;"",P64&lt;&gt;"",OR(N64&lt;&gt;"",O64&lt;&gt;"")),"Ja","Nein"))</f>
        <v/>
      </c>
      <c r="U64" s="38" t="str">
        <f aca="true">IF(Q64="","",DATE(YEAR(TODAY())+IF(DATE(YEAR(TODAY()),MONTH(Q64),DAY(Q64))&lt;TODAY(),1,0),MONTH(Q64),DAY(Q64)))</f>
        <v/>
      </c>
      <c r="V64" s="39" t="str">
        <f aca="true">IF(Q64="","",U64-TODAY())</f>
        <v/>
      </c>
      <c r="W64" s="40" t="n">
        <f aca="false">IF(AND(Übersicht!$C$13&lt;&gt;"",ISNUMBER(SEARCH(Übersicht!$C$13,E64&amp;" "&amp;F64&amp;" "&amp;G64&amp;" "&amp;L64&amp;" "&amp;P64&amp;" "&amp;N64&amp;" "&amp;O64))),ROW(),10000000)</f>
        <v>10000000</v>
      </c>
      <c r="X64" s="40" t="n">
        <f aca="false">IF(V64="",100000000,V64*10000+ROW())</f>
        <v>100000000</v>
      </c>
    </row>
    <row r="65" customFormat="false" ht="15" hidden="false" customHeight="false" outlineLevel="0" collapsed="false">
      <c r="B65" s="41" t="str">
        <f aca="false">IF(F65="","","K-"&amp;TEXT(ROW()-3,"000"))</f>
        <v/>
      </c>
      <c r="C65" s="42"/>
      <c r="D65" s="42"/>
      <c r="E65" s="43"/>
      <c r="F65" s="43"/>
      <c r="G65" s="43"/>
      <c r="H65" s="43"/>
      <c r="I65" s="42"/>
      <c r="J65" s="43"/>
      <c r="K65" s="42"/>
      <c r="L65" s="43"/>
      <c r="M65" s="42"/>
      <c r="N65" s="43"/>
      <c r="O65" s="43"/>
      <c r="P65" s="43"/>
      <c r="Q65" s="22"/>
      <c r="R65" s="42"/>
      <c r="S65" s="43"/>
      <c r="T65" s="44" t="str">
        <f aca="false">IF(F65="","",IF(AND(E65&lt;&gt;"",F65&lt;&gt;"",L65&lt;&gt;"",P65&lt;&gt;"",OR(N65&lt;&gt;"",O65&lt;&gt;"")),"Ja","Nein"))</f>
        <v/>
      </c>
      <c r="U65" s="45" t="str">
        <f aca="true">IF(Q65="","",DATE(YEAR(TODAY())+IF(DATE(YEAR(TODAY()),MONTH(Q65),DAY(Q65))&lt;TODAY(),1,0),MONTH(Q65),DAY(Q65)))</f>
        <v/>
      </c>
      <c r="V65" s="46" t="str">
        <f aca="true">IF(Q65="","",U65-TODAY())</f>
        <v/>
      </c>
      <c r="W65" s="47" t="n">
        <f aca="false">IF(AND(Übersicht!$C$13&lt;&gt;"",ISNUMBER(SEARCH(Übersicht!$C$13,E65&amp;" "&amp;F65&amp;" "&amp;G65&amp;" "&amp;L65&amp;" "&amp;P65&amp;" "&amp;N65&amp;" "&amp;O65))),ROW(),10000000)</f>
        <v>10000000</v>
      </c>
      <c r="X65" s="47" t="n">
        <f aca="false">IF(V65="",100000000,V65*10000+ROW())</f>
        <v>100000000</v>
      </c>
    </row>
    <row r="66" customFormat="false" ht="15" hidden="false" customHeight="false" outlineLevel="0" collapsed="false">
      <c r="B66" s="34" t="str">
        <f aca="false">IF(F66="","","K-"&amp;TEXT(ROW()-3,"000"))</f>
        <v/>
      </c>
      <c r="C66" s="35"/>
      <c r="D66" s="35"/>
      <c r="E66" s="36"/>
      <c r="F66" s="36"/>
      <c r="G66" s="36"/>
      <c r="H66" s="36"/>
      <c r="I66" s="35"/>
      <c r="J66" s="36"/>
      <c r="K66" s="35"/>
      <c r="L66" s="36"/>
      <c r="M66" s="35"/>
      <c r="N66" s="36"/>
      <c r="O66" s="36"/>
      <c r="P66" s="36"/>
      <c r="Q66" s="20"/>
      <c r="R66" s="35"/>
      <c r="S66" s="36"/>
      <c r="T66" s="37" t="str">
        <f aca="false">IF(F66="","",IF(AND(E66&lt;&gt;"",F66&lt;&gt;"",L66&lt;&gt;"",P66&lt;&gt;"",OR(N66&lt;&gt;"",O66&lt;&gt;"")),"Ja","Nein"))</f>
        <v/>
      </c>
      <c r="U66" s="38" t="str">
        <f aca="true">IF(Q66="","",DATE(YEAR(TODAY())+IF(DATE(YEAR(TODAY()),MONTH(Q66),DAY(Q66))&lt;TODAY(),1,0),MONTH(Q66),DAY(Q66)))</f>
        <v/>
      </c>
      <c r="V66" s="39" t="str">
        <f aca="true">IF(Q66="","",U66-TODAY())</f>
        <v/>
      </c>
      <c r="W66" s="40" t="n">
        <f aca="false">IF(AND(Übersicht!$C$13&lt;&gt;"",ISNUMBER(SEARCH(Übersicht!$C$13,E66&amp;" "&amp;F66&amp;" "&amp;G66&amp;" "&amp;L66&amp;" "&amp;P66&amp;" "&amp;N66&amp;" "&amp;O66))),ROW(),10000000)</f>
        <v>10000000</v>
      </c>
      <c r="X66" s="40" t="n">
        <f aca="false">IF(V66="",100000000,V66*10000+ROW())</f>
        <v>100000000</v>
      </c>
    </row>
    <row r="67" customFormat="false" ht="15" hidden="false" customHeight="false" outlineLevel="0" collapsed="false">
      <c r="B67" s="41" t="str">
        <f aca="false">IF(F67="","","K-"&amp;TEXT(ROW()-3,"000"))</f>
        <v/>
      </c>
      <c r="C67" s="42"/>
      <c r="D67" s="42"/>
      <c r="E67" s="43"/>
      <c r="F67" s="43"/>
      <c r="G67" s="43"/>
      <c r="H67" s="43"/>
      <c r="I67" s="42"/>
      <c r="J67" s="43"/>
      <c r="K67" s="42"/>
      <c r="L67" s="43"/>
      <c r="M67" s="42"/>
      <c r="N67" s="43"/>
      <c r="O67" s="43"/>
      <c r="P67" s="43"/>
      <c r="Q67" s="22"/>
      <c r="R67" s="42"/>
      <c r="S67" s="43"/>
      <c r="T67" s="44" t="str">
        <f aca="false">IF(F67="","",IF(AND(E67&lt;&gt;"",F67&lt;&gt;"",L67&lt;&gt;"",P67&lt;&gt;"",OR(N67&lt;&gt;"",O67&lt;&gt;"")),"Ja","Nein"))</f>
        <v/>
      </c>
      <c r="U67" s="45" t="str">
        <f aca="true">IF(Q67="","",DATE(YEAR(TODAY())+IF(DATE(YEAR(TODAY()),MONTH(Q67),DAY(Q67))&lt;TODAY(),1,0),MONTH(Q67),DAY(Q67)))</f>
        <v/>
      </c>
      <c r="V67" s="46" t="str">
        <f aca="true">IF(Q67="","",U67-TODAY())</f>
        <v/>
      </c>
      <c r="W67" s="47" t="n">
        <f aca="false">IF(AND(Übersicht!$C$13&lt;&gt;"",ISNUMBER(SEARCH(Übersicht!$C$13,E67&amp;" "&amp;F67&amp;" "&amp;G67&amp;" "&amp;L67&amp;" "&amp;P67&amp;" "&amp;N67&amp;" "&amp;O67))),ROW(),10000000)</f>
        <v>10000000</v>
      </c>
      <c r="X67" s="47" t="n">
        <f aca="false">IF(V67="",100000000,V67*10000+ROW())</f>
        <v>100000000</v>
      </c>
    </row>
    <row r="68" customFormat="false" ht="15" hidden="false" customHeight="false" outlineLevel="0" collapsed="false">
      <c r="B68" s="34" t="str">
        <f aca="false">IF(F68="","","K-"&amp;TEXT(ROW()-3,"000"))</f>
        <v/>
      </c>
      <c r="C68" s="35"/>
      <c r="D68" s="35"/>
      <c r="E68" s="36"/>
      <c r="F68" s="36"/>
      <c r="G68" s="36"/>
      <c r="H68" s="36"/>
      <c r="I68" s="35"/>
      <c r="J68" s="36"/>
      <c r="K68" s="35"/>
      <c r="L68" s="36"/>
      <c r="M68" s="35"/>
      <c r="N68" s="36"/>
      <c r="O68" s="36"/>
      <c r="P68" s="36"/>
      <c r="Q68" s="20"/>
      <c r="R68" s="35"/>
      <c r="S68" s="36"/>
      <c r="T68" s="37" t="str">
        <f aca="false">IF(F68="","",IF(AND(E68&lt;&gt;"",F68&lt;&gt;"",L68&lt;&gt;"",P68&lt;&gt;"",OR(N68&lt;&gt;"",O68&lt;&gt;"")),"Ja","Nein"))</f>
        <v/>
      </c>
      <c r="U68" s="38" t="str">
        <f aca="true">IF(Q68="","",DATE(YEAR(TODAY())+IF(DATE(YEAR(TODAY()),MONTH(Q68),DAY(Q68))&lt;TODAY(),1,0),MONTH(Q68),DAY(Q68)))</f>
        <v/>
      </c>
      <c r="V68" s="39" t="str">
        <f aca="true">IF(Q68="","",U68-TODAY())</f>
        <v/>
      </c>
      <c r="W68" s="40" t="n">
        <f aca="false">IF(AND(Übersicht!$C$13&lt;&gt;"",ISNUMBER(SEARCH(Übersicht!$C$13,E68&amp;" "&amp;F68&amp;" "&amp;G68&amp;" "&amp;L68&amp;" "&amp;P68&amp;" "&amp;N68&amp;" "&amp;O68))),ROW(),10000000)</f>
        <v>10000000</v>
      </c>
      <c r="X68" s="40" t="n">
        <f aca="false">IF(V68="",100000000,V68*10000+ROW())</f>
        <v>100000000</v>
      </c>
    </row>
    <row r="69" customFormat="false" ht="15" hidden="false" customHeight="false" outlineLevel="0" collapsed="false">
      <c r="B69" s="41" t="str">
        <f aca="false">IF(F69="","","K-"&amp;TEXT(ROW()-3,"000"))</f>
        <v/>
      </c>
      <c r="C69" s="42"/>
      <c r="D69" s="42"/>
      <c r="E69" s="43"/>
      <c r="F69" s="43"/>
      <c r="G69" s="43"/>
      <c r="H69" s="43"/>
      <c r="I69" s="42"/>
      <c r="J69" s="43"/>
      <c r="K69" s="42"/>
      <c r="L69" s="43"/>
      <c r="M69" s="42"/>
      <c r="N69" s="43"/>
      <c r="O69" s="43"/>
      <c r="P69" s="43"/>
      <c r="Q69" s="22"/>
      <c r="R69" s="42"/>
      <c r="S69" s="43"/>
      <c r="T69" s="44" t="str">
        <f aca="false">IF(F69="","",IF(AND(E69&lt;&gt;"",F69&lt;&gt;"",L69&lt;&gt;"",P69&lt;&gt;"",OR(N69&lt;&gt;"",O69&lt;&gt;"")),"Ja","Nein"))</f>
        <v/>
      </c>
      <c r="U69" s="45" t="str">
        <f aca="true">IF(Q69="","",DATE(YEAR(TODAY())+IF(DATE(YEAR(TODAY()),MONTH(Q69),DAY(Q69))&lt;TODAY(),1,0),MONTH(Q69),DAY(Q69)))</f>
        <v/>
      </c>
      <c r="V69" s="46" t="str">
        <f aca="true">IF(Q69="","",U69-TODAY())</f>
        <v/>
      </c>
      <c r="W69" s="47" t="n">
        <f aca="false">IF(AND(Übersicht!$C$13&lt;&gt;"",ISNUMBER(SEARCH(Übersicht!$C$13,E69&amp;" "&amp;F69&amp;" "&amp;G69&amp;" "&amp;L69&amp;" "&amp;P69&amp;" "&amp;N69&amp;" "&amp;O69))),ROW(),10000000)</f>
        <v>10000000</v>
      </c>
      <c r="X69" s="47" t="n">
        <f aca="false">IF(V69="",100000000,V69*10000+ROW())</f>
        <v>100000000</v>
      </c>
    </row>
    <row r="70" customFormat="false" ht="15" hidden="false" customHeight="false" outlineLevel="0" collapsed="false">
      <c r="B70" s="34" t="str">
        <f aca="false">IF(F70="","","K-"&amp;TEXT(ROW()-3,"000"))</f>
        <v/>
      </c>
      <c r="C70" s="35"/>
      <c r="D70" s="35"/>
      <c r="E70" s="36"/>
      <c r="F70" s="36"/>
      <c r="G70" s="36"/>
      <c r="H70" s="36"/>
      <c r="I70" s="35"/>
      <c r="J70" s="36"/>
      <c r="K70" s="35"/>
      <c r="L70" s="36"/>
      <c r="M70" s="35"/>
      <c r="N70" s="36"/>
      <c r="O70" s="36"/>
      <c r="P70" s="36"/>
      <c r="Q70" s="20"/>
      <c r="R70" s="35"/>
      <c r="S70" s="36"/>
      <c r="T70" s="37" t="str">
        <f aca="false">IF(F70="","",IF(AND(E70&lt;&gt;"",F70&lt;&gt;"",L70&lt;&gt;"",P70&lt;&gt;"",OR(N70&lt;&gt;"",O70&lt;&gt;"")),"Ja","Nein"))</f>
        <v/>
      </c>
      <c r="U70" s="38" t="str">
        <f aca="true">IF(Q70="","",DATE(YEAR(TODAY())+IF(DATE(YEAR(TODAY()),MONTH(Q70),DAY(Q70))&lt;TODAY(),1,0),MONTH(Q70),DAY(Q70)))</f>
        <v/>
      </c>
      <c r="V70" s="39" t="str">
        <f aca="true">IF(Q70="","",U70-TODAY())</f>
        <v/>
      </c>
      <c r="W70" s="40" t="n">
        <f aca="false">IF(AND(Übersicht!$C$13&lt;&gt;"",ISNUMBER(SEARCH(Übersicht!$C$13,E70&amp;" "&amp;F70&amp;" "&amp;G70&amp;" "&amp;L70&amp;" "&amp;P70&amp;" "&amp;N70&amp;" "&amp;O70))),ROW(),10000000)</f>
        <v>10000000</v>
      </c>
      <c r="X70" s="40" t="n">
        <f aca="false">IF(V70="",100000000,V70*10000+ROW())</f>
        <v>100000000</v>
      </c>
    </row>
    <row r="71" customFormat="false" ht="15" hidden="false" customHeight="false" outlineLevel="0" collapsed="false">
      <c r="B71" s="41" t="str">
        <f aca="false">IF(F71="","","K-"&amp;TEXT(ROW()-3,"000"))</f>
        <v/>
      </c>
      <c r="C71" s="42"/>
      <c r="D71" s="42"/>
      <c r="E71" s="43"/>
      <c r="F71" s="43"/>
      <c r="G71" s="43"/>
      <c r="H71" s="43"/>
      <c r="I71" s="42"/>
      <c r="J71" s="43"/>
      <c r="K71" s="42"/>
      <c r="L71" s="43"/>
      <c r="M71" s="42"/>
      <c r="N71" s="43"/>
      <c r="O71" s="43"/>
      <c r="P71" s="43"/>
      <c r="Q71" s="22"/>
      <c r="R71" s="42"/>
      <c r="S71" s="43"/>
      <c r="T71" s="44" t="str">
        <f aca="false">IF(F71="","",IF(AND(E71&lt;&gt;"",F71&lt;&gt;"",L71&lt;&gt;"",P71&lt;&gt;"",OR(N71&lt;&gt;"",O71&lt;&gt;"")),"Ja","Nein"))</f>
        <v/>
      </c>
      <c r="U71" s="45" t="str">
        <f aca="true">IF(Q71="","",DATE(YEAR(TODAY())+IF(DATE(YEAR(TODAY()),MONTH(Q71),DAY(Q71))&lt;TODAY(),1,0),MONTH(Q71),DAY(Q71)))</f>
        <v/>
      </c>
      <c r="V71" s="46" t="str">
        <f aca="true">IF(Q71="","",U71-TODAY())</f>
        <v/>
      </c>
      <c r="W71" s="47" t="n">
        <f aca="false">IF(AND(Übersicht!$C$13&lt;&gt;"",ISNUMBER(SEARCH(Übersicht!$C$13,E71&amp;" "&amp;F71&amp;" "&amp;G71&amp;" "&amp;L71&amp;" "&amp;P71&amp;" "&amp;N71&amp;" "&amp;O71))),ROW(),10000000)</f>
        <v>10000000</v>
      </c>
      <c r="X71" s="47" t="n">
        <f aca="false">IF(V71="",100000000,V71*10000+ROW())</f>
        <v>100000000</v>
      </c>
    </row>
    <row r="72" customFormat="false" ht="15" hidden="false" customHeight="false" outlineLevel="0" collapsed="false">
      <c r="B72" s="34" t="str">
        <f aca="false">IF(F72="","","K-"&amp;TEXT(ROW()-3,"000"))</f>
        <v/>
      </c>
      <c r="C72" s="35"/>
      <c r="D72" s="35"/>
      <c r="E72" s="36"/>
      <c r="F72" s="36"/>
      <c r="G72" s="36"/>
      <c r="H72" s="36"/>
      <c r="I72" s="35"/>
      <c r="J72" s="36"/>
      <c r="K72" s="35"/>
      <c r="L72" s="36"/>
      <c r="M72" s="35"/>
      <c r="N72" s="36"/>
      <c r="O72" s="36"/>
      <c r="P72" s="36"/>
      <c r="Q72" s="20"/>
      <c r="R72" s="35"/>
      <c r="S72" s="36"/>
      <c r="T72" s="37" t="str">
        <f aca="false">IF(F72="","",IF(AND(E72&lt;&gt;"",F72&lt;&gt;"",L72&lt;&gt;"",P72&lt;&gt;"",OR(N72&lt;&gt;"",O72&lt;&gt;"")),"Ja","Nein"))</f>
        <v/>
      </c>
      <c r="U72" s="38" t="str">
        <f aca="true">IF(Q72="","",DATE(YEAR(TODAY())+IF(DATE(YEAR(TODAY()),MONTH(Q72),DAY(Q72))&lt;TODAY(),1,0),MONTH(Q72),DAY(Q72)))</f>
        <v/>
      </c>
      <c r="V72" s="39" t="str">
        <f aca="true">IF(Q72="","",U72-TODAY())</f>
        <v/>
      </c>
      <c r="W72" s="40" t="n">
        <f aca="false">IF(AND(Übersicht!$C$13&lt;&gt;"",ISNUMBER(SEARCH(Übersicht!$C$13,E72&amp;" "&amp;F72&amp;" "&amp;G72&amp;" "&amp;L72&amp;" "&amp;P72&amp;" "&amp;N72&amp;" "&amp;O72))),ROW(),10000000)</f>
        <v>10000000</v>
      </c>
      <c r="X72" s="40" t="n">
        <f aca="false">IF(V72="",100000000,V72*10000+ROW())</f>
        <v>100000000</v>
      </c>
    </row>
    <row r="73" customFormat="false" ht="15" hidden="false" customHeight="false" outlineLevel="0" collapsed="false">
      <c r="B73" s="41" t="str">
        <f aca="false">IF(F73="","","K-"&amp;TEXT(ROW()-3,"000"))</f>
        <v/>
      </c>
      <c r="C73" s="42"/>
      <c r="D73" s="42"/>
      <c r="E73" s="43"/>
      <c r="F73" s="43"/>
      <c r="G73" s="43"/>
      <c r="H73" s="43"/>
      <c r="I73" s="42"/>
      <c r="J73" s="43"/>
      <c r="K73" s="42"/>
      <c r="L73" s="43"/>
      <c r="M73" s="42"/>
      <c r="N73" s="43"/>
      <c r="O73" s="43"/>
      <c r="P73" s="43"/>
      <c r="Q73" s="22"/>
      <c r="R73" s="42"/>
      <c r="S73" s="43"/>
      <c r="T73" s="44" t="str">
        <f aca="false">IF(F73="","",IF(AND(E73&lt;&gt;"",F73&lt;&gt;"",L73&lt;&gt;"",P73&lt;&gt;"",OR(N73&lt;&gt;"",O73&lt;&gt;"")),"Ja","Nein"))</f>
        <v/>
      </c>
      <c r="U73" s="45" t="str">
        <f aca="true">IF(Q73="","",DATE(YEAR(TODAY())+IF(DATE(YEAR(TODAY()),MONTH(Q73),DAY(Q73))&lt;TODAY(),1,0),MONTH(Q73),DAY(Q73)))</f>
        <v/>
      </c>
      <c r="V73" s="46" t="str">
        <f aca="true">IF(Q73="","",U73-TODAY())</f>
        <v/>
      </c>
      <c r="W73" s="47" t="n">
        <f aca="false">IF(AND(Übersicht!$C$13&lt;&gt;"",ISNUMBER(SEARCH(Übersicht!$C$13,E73&amp;" "&amp;F73&amp;" "&amp;G73&amp;" "&amp;L73&amp;" "&amp;P73&amp;" "&amp;N73&amp;" "&amp;O73))),ROW(),10000000)</f>
        <v>10000000</v>
      </c>
      <c r="X73" s="47" t="n">
        <f aca="false">IF(V73="",100000000,V73*10000+ROW())</f>
        <v>100000000</v>
      </c>
    </row>
    <row r="74" customFormat="false" ht="15" hidden="false" customHeight="false" outlineLevel="0" collapsed="false">
      <c r="B74" s="34" t="str">
        <f aca="false">IF(F74="","","K-"&amp;TEXT(ROW()-3,"000"))</f>
        <v/>
      </c>
      <c r="C74" s="35"/>
      <c r="D74" s="35"/>
      <c r="E74" s="36"/>
      <c r="F74" s="36"/>
      <c r="G74" s="36"/>
      <c r="H74" s="36"/>
      <c r="I74" s="35"/>
      <c r="J74" s="36"/>
      <c r="K74" s="35"/>
      <c r="L74" s="36"/>
      <c r="M74" s="35"/>
      <c r="N74" s="36"/>
      <c r="O74" s="36"/>
      <c r="P74" s="36"/>
      <c r="Q74" s="20"/>
      <c r="R74" s="35"/>
      <c r="S74" s="36"/>
      <c r="T74" s="37" t="str">
        <f aca="false">IF(F74="","",IF(AND(E74&lt;&gt;"",F74&lt;&gt;"",L74&lt;&gt;"",P74&lt;&gt;"",OR(N74&lt;&gt;"",O74&lt;&gt;"")),"Ja","Nein"))</f>
        <v/>
      </c>
      <c r="U74" s="38" t="str">
        <f aca="true">IF(Q74="","",DATE(YEAR(TODAY())+IF(DATE(YEAR(TODAY()),MONTH(Q74),DAY(Q74))&lt;TODAY(),1,0),MONTH(Q74),DAY(Q74)))</f>
        <v/>
      </c>
      <c r="V74" s="39" t="str">
        <f aca="true">IF(Q74="","",U74-TODAY())</f>
        <v/>
      </c>
      <c r="W74" s="40" t="n">
        <f aca="false">IF(AND(Übersicht!$C$13&lt;&gt;"",ISNUMBER(SEARCH(Übersicht!$C$13,E74&amp;" "&amp;F74&amp;" "&amp;G74&amp;" "&amp;L74&amp;" "&amp;P74&amp;" "&amp;N74&amp;" "&amp;O74))),ROW(),10000000)</f>
        <v>10000000</v>
      </c>
      <c r="X74" s="40" t="n">
        <f aca="false">IF(V74="",100000000,V74*10000+ROW())</f>
        <v>100000000</v>
      </c>
    </row>
    <row r="75" customFormat="false" ht="15" hidden="false" customHeight="false" outlineLevel="0" collapsed="false">
      <c r="B75" s="41" t="str">
        <f aca="false">IF(F75="","","K-"&amp;TEXT(ROW()-3,"000"))</f>
        <v/>
      </c>
      <c r="C75" s="42"/>
      <c r="D75" s="42"/>
      <c r="E75" s="43"/>
      <c r="F75" s="43"/>
      <c r="G75" s="43"/>
      <c r="H75" s="43"/>
      <c r="I75" s="42"/>
      <c r="J75" s="43"/>
      <c r="K75" s="42"/>
      <c r="L75" s="43"/>
      <c r="M75" s="42"/>
      <c r="N75" s="43"/>
      <c r="O75" s="43"/>
      <c r="P75" s="43"/>
      <c r="Q75" s="22"/>
      <c r="R75" s="42"/>
      <c r="S75" s="43"/>
      <c r="T75" s="44" t="str">
        <f aca="false">IF(F75="","",IF(AND(E75&lt;&gt;"",F75&lt;&gt;"",L75&lt;&gt;"",P75&lt;&gt;"",OR(N75&lt;&gt;"",O75&lt;&gt;"")),"Ja","Nein"))</f>
        <v/>
      </c>
      <c r="U75" s="45" t="str">
        <f aca="true">IF(Q75="","",DATE(YEAR(TODAY())+IF(DATE(YEAR(TODAY()),MONTH(Q75),DAY(Q75))&lt;TODAY(),1,0),MONTH(Q75),DAY(Q75)))</f>
        <v/>
      </c>
      <c r="V75" s="46" t="str">
        <f aca="true">IF(Q75="","",U75-TODAY())</f>
        <v/>
      </c>
      <c r="W75" s="47" t="n">
        <f aca="false">IF(AND(Übersicht!$C$13&lt;&gt;"",ISNUMBER(SEARCH(Übersicht!$C$13,E75&amp;" "&amp;F75&amp;" "&amp;G75&amp;" "&amp;L75&amp;" "&amp;P75&amp;" "&amp;N75&amp;" "&amp;O75))),ROW(),10000000)</f>
        <v>10000000</v>
      </c>
      <c r="X75" s="47" t="n">
        <f aca="false">IF(V75="",100000000,V75*10000+ROW())</f>
        <v>100000000</v>
      </c>
    </row>
    <row r="76" customFormat="false" ht="15" hidden="false" customHeight="false" outlineLevel="0" collapsed="false">
      <c r="B76" s="34" t="str">
        <f aca="false">IF(F76="","","K-"&amp;TEXT(ROW()-3,"000"))</f>
        <v/>
      </c>
      <c r="C76" s="35"/>
      <c r="D76" s="35"/>
      <c r="E76" s="36"/>
      <c r="F76" s="36"/>
      <c r="G76" s="36"/>
      <c r="H76" s="36"/>
      <c r="I76" s="35"/>
      <c r="J76" s="36"/>
      <c r="K76" s="35"/>
      <c r="L76" s="36"/>
      <c r="M76" s="35"/>
      <c r="N76" s="36"/>
      <c r="O76" s="36"/>
      <c r="P76" s="36"/>
      <c r="Q76" s="20"/>
      <c r="R76" s="35"/>
      <c r="S76" s="36"/>
      <c r="T76" s="37" t="str">
        <f aca="false">IF(F76="","",IF(AND(E76&lt;&gt;"",F76&lt;&gt;"",L76&lt;&gt;"",P76&lt;&gt;"",OR(N76&lt;&gt;"",O76&lt;&gt;"")),"Ja","Nein"))</f>
        <v/>
      </c>
      <c r="U76" s="38" t="str">
        <f aca="true">IF(Q76="","",DATE(YEAR(TODAY())+IF(DATE(YEAR(TODAY()),MONTH(Q76),DAY(Q76))&lt;TODAY(),1,0),MONTH(Q76),DAY(Q76)))</f>
        <v/>
      </c>
      <c r="V76" s="39" t="str">
        <f aca="true">IF(Q76="","",U76-TODAY())</f>
        <v/>
      </c>
      <c r="W76" s="40" t="n">
        <f aca="false">IF(AND(Übersicht!$C$13&lt;&gt;"",ISNUMBER(SEARCH(Übersicht!$C$13,E76&amp;" "&amp;F76&amp;" "&amp;G76&amp;" "&amp;L76&amp;" "&amp;P76&amp;" "&amp;N76&amp;" "&amp;O76))),ROW(),10000000)</f>
        <v>10000000</v>
      </c>
      <c r="X76" s="40" t="n">
        <f aca="false">IF(V76="",100000000,V76*10000+ROW())</f>
        <v>100000000</v>
      </c>
    </row>
    <row r="77" customFormat="false" ht="15" hidden="false" customHeight="false" outlineLevel="0" collapsed="false">
      <c r="B77" s="41" t="str">
        <f aca="false">IF(F77="","","K-"&amp;TEXT(ROW()-3,"000"))</f>
        <v/>
      </c>
      <c r="C77" s="42"/>
      <c r="D77" s="42"/>
      <c r="E77" s="43"/>
      <c r="F77" s="43"/>
      <c r="G77" s="43"/>
      <c r="H77" s="43"/>
      <c r="I77" s="42"/>
      <c r="J77" s="43"/>
      <c r="K77" s="42"/>
      <c r="L77" s="43"/>
      <c r="M77" s="42"/>
      <c r="N77" s="43"/>
      <c r="O77" s="43"/>
      <c r="P77" s="43"/>
      <c r="Q77" s="22"/>
      <c r="R77" s="42"/>
      <c r="S77" s="43"/>
      <c r="T77" s="44" t="str">
        <f aca="false">IF(F77="","",IF(AND(E77&lt;&gt;"",F77&lt;&gt;"",L77&lt;&gt;"",P77&lt;&gt;"",OR(N77&lt;&gt;"",O77&lt;&gt;"")),"Ja","Nein"))</f>
        <v/>
      </c>
      <c r="U77" s="45" t="str">
        <f aca="true">IF(Q77="","",DATE(YEAR(TODAY())+IF(DATE(YEAR(TODAY()),MONTH(Q77),DAY(Q77))&lt;TODAY(),1,0),MONTH(Q77),DAY(Q77)))</f>
        <v/>
      </c>
      <c r="V77" s="46" t="str">
        <f aca="true">IF(Q77="","",U77-TODAY())</f>
        <v/>
      </c>
      <c r="W77" s="47" t="n">
        <f aca="false">IF(AND(Übersicht!$C$13&lt;&gt;"",ISNUMBER(SEARCH(Übersicht!$C$13,E77&amp;" "&amp;F77&amp;" "&amp;G77&amp;" "&amp;L77&amp;" "&amp;P77&amp;" "&amp;N77&amp;" "&amp;O77))),ROW(),10000000)</f>
        <v>10000000</v>
      </c>
      <c r="X77" s="47" t="n">
        <f aca="false">IF(V77="",100000000,V77*10000+ROW())</f>
        <v>100000000</v>
      </c>
    </row>
    <row r="78" customFormat="false" ht="15" hidden="false" customHeight="false" outlineLevel="0" collapsed="false">
      <c r="B78" s="34" t="str">
        <f aca="false">IF(F78="","","K-"&amp;TEXT(ROW()-3,"000"))</f>
        <v/>
      </c>
      <c r="C78" s="35"/>
      <c r="D78" s="35"/>
      <c r="E78" s="36"/>
      <c r="F78" s="36"/>
      <c r="G78" s="36"/>
      <c r="H78" s="36"/>
      <c r="I78" s="35"/>
      <c r="J78" s="36"/>
      <c r="K78" s="35"/>
      <c r="L78" s="36"/>
      <c r="M78" s="35"/>
      <c r="N78" s="36"/>
      <c r="O78" s="36"/>
      <c r="P78" s="36"/>
      <c r="Q78" s="20"/>
      <c r="R78" s="35"/>
      <c r="S78" s="36"/>
      <c r="T78" s="37" t="str">
        <f aca="false">IF(F78="","",IF(AND(E78&lt;&gt;"",F78&lt;&gt;"",L78&lt;&gt;"",P78&lt;&gt;"",OR(N78&lt;&gt;"",O78&lt;&gt;"")),"Ja","Nein"))</f>
        <v/>
      </c>
      <c r="U78" s="38" t="str">
        <f aca="true">IF(Q78="","",DATE(YEAR(TODAY())+IF(DATE(YEAR(TODAY()),MONTH(Q78),DAY(Q78))&lt;TODAY(),1,0),MONTH(Q78),DAY(Q78)))</f>
        <v/>
      </c>
      <c r="V78" s="39" t="str">
        <f aca="true">IF(Q78="","",U78-TODAY())</f>
        <v/>
      </c>
      <c r="W78" s="40" t="n">
        <f aca="false">IF(AND(Übersicht!$C$13&lt;&gt;"",ISNUMBER(SEARCH(Übersicht!$C$13,E78&amp;" "&amp;F78&amp;" "&amp;G78&amp;" "&amp;L78&amp;" "&amp;P78&amp;" "&amp;N78&amp;" "&amp;O78))),ROW(),10000000)</f>
        <v>10000000</v>
      </c>
      <c r="X78" s="40" t="n">
        <f aca="false">IF(V78="",100000000,V78*10000+ROW())</f>
        <v>100000000</v>
      </c>
    </row>
    <row r="79" customFormat="false" ht="15" hidden="false" customHeight="false" outlineLevel="0" collapsed="false">
      <c r="B79" s="41" t="str">
        <f aca="false">IF(F79="","","K-"&amp;TEXT(ROW()-3,"000"))</f>
        <v/>
      </c>
      <c r="C79" s="42"/>
      <c r="D79" s="42"/>
      <c r="E79" s="43"/>
      <c r="F79" s="43"/>
      <c r="G79" s="43"/>
      <c r="H79" s="43"/>
      <c r="I79" s="42"/>
      <c r="J79" s="43"/>
      <c r="K79" s="42"/>
      <c r="L79" s="43"/>
      <c r="M79" s="42"/>
      <c r="N79" s="43"/>
      <c r="O79" s="43"/>
      <c r="P79" s="43"/>
      <c r="Q79" s="22"/>
      <c r="R79" s="42"/>
      <c r="S79" s="43"/>
      <c r="T79" s="44" t="str">
        <f aca="false">IF(F79="","",IF(AND(E79&lt;&gt;"",F79&lt;&gt;"",L79&lt;&gt;"",P79&lt;&gt;"",OR(N79&lt;&gt;"",O79&lt;&gt;"")),"Ja","Nein"))</f>
        <v/>
      </c>
      <c r="U79" s="45" t="str">
        <f aca="true">IF(Q79="","",DATE(YEAR(TODAY())+IF(DATE(YEAR(TODAY()),MONTH(Q79),DAY(Q79))&lt;TODAY(),1,0),MONTH(Q79),DAY(Q79)))</f>
        <v/>
      </c>
      <c r="V79" s="46" t="str">
        <f aca="true">IF(Q79="","",U79-TODAY())</f>
        <v/>
      </c>
      <c r="W79" s="47" t="n">
        <f aca="false">IF(AND(Übersicht!$C$13&lt;&gt;"",ISNUMBER(SEARCH(Übersicht!$C$13,E79&amp;" "&amp;F79&amp;" "&amp;G79&amp;" "&amp;L79&amp;" "&amp;P79&amp;" "&amp;N79&amp;" "&amp;O79))),ROW(),10000000)</f>
        <v>10000000</v>
      </c>
      <c r="X79" s="47" t="n">
        <f aca="false">IF(V79="",100000000,V79*10000+ROW())</f>
        <v>100000000</v>
      </c>
    </row>
    <row r="80" customFormat="false" ht="15" hidden="false" customHeight="false" outlineLevel="0" collapsed="false">
      <c r="B80" s="34" t="str">
        <f aca="false">IF(F80="","","K-"&amp;TEXT(ROW()-3,"000"))</f>
        <v/>
      </c>
      <c r="C80" s="35"/>
      <c r="D80" s="35"/>
      <c r="E80" s="36"/>
      <c r="F80" s="36"/>
      <c r="G80" s="36"/>
      <c r="H80" s="36"/>
      <c r="I80" s="35"/>
      <c r="J80" s="36"/>
      <c r="K80" s="35"/>
      <c r="L80" s="36"/>
      <c r="M80" s="35"/>
      <c r="N80" s="36"/>
      <c r="O80" s="36"/>
      <c r="P80" s="36"/>
      <c r="Q80" s="20"/>
      <c r="R80" s="35"/>
      <c r="S80" s="36"/>
      <c r="T80" s="37" t="str">
        <f aca="false">IF(F80="","",IF(AND(E80&lt;&gt;"",F80&lt;&gt;"",L80&lt;&gt;"",P80&lt;&gt;"",OR(N80&lt;&gt;"",O80&lt;&gt;"")),"Ja","Nein"))</f>
        <v/>
      </c>
      <c r="U80" s="38" t="str">
        <f aca="true">IF(Q80="","",DATE(YEAR(TODAY())+IF(DATE(YEAR(TODAY()),MONTH(Q80),DAY(Q80))&lt;TODAY(),1,0),MONTH(Q80),DAY(Q80)))</f>
        <v/>
      </c>
      <c r="V80" s="39" t="str">
        <f aca="true">IF(Q80="","",U80-TODAY())</f>
        <v/>
      </c>
      <c r="W80" s="40" t="n">
        <f aca="false">IF(AND(Übersicht!$C$13&lt;&gt;"",ISNUMBER(SEARCH(Übersicht!$C$13,E80&amp;" "&amp;F80&amp;" "&amp;G80&amp;" "&amp;L80&amp;" "&amp;P80&amp;" "&amp;N80&amp;" "&amp;O80))),ROW(),10000000)</f>
        <v>10000000</v>
      </c>
      <c r="X80" s="40" t="n">
        <f aca="false">IF(V80="",100000000,V80*10000+ROW())</f>
        <v>100000000</v>
      </c>
    </row>
    <row r="81" customFormat="false" ht="15" hidden="false" customHeight="false" outlineLevel="0" collapsed="false">
      <c r="B81" s="41" t="str">
        <f aca="false">IF(F81="","","K-"&amp;TEXT(ROW()-3,"000"))</f>
        <v/>
      </c>
      <c r="C81" s="42"/>
      <c r="D81" s="42"/>
      <c r="E81" s="43"/>
      <c r="F81" s="43"/>
      <c r="G81" s="43"/>
      <c r="H81" s="43"/>
      <c r="I81" s="42"/>
      <c r="J81" s="43"/>
      <c r="K81" s="42"/>
      <c r="L81" s="43"/>
      <c r="M81" s="42"/>
      <c r="N81" s="43"/>
      <c r="O81" s="43"/>
      <c r="P81" s="43"/>
      <c r="Q81" s="22"/>
      <c r="R81" s="42"/>
      <c r="S81" s="43"/>
      <c r="T81" s="44" t="str">
        <f aca="false">IF(F81="","",IF(AND(E81&lt;&gt;"",F81&lt;&gt;"",L81&lt;&gt;"",P81&lt;&gt;"",OR(N81&lt;&gt;"",O81&lt;&gt;"")),"Ja","Nein"))</f>
        <v/>
      </c>
      <c r="U81" s="45" t="str">
        <f aca="true">IF(Q81="","",DATE(YEAR(TODAY())+IF(DATE(YEAR(TODAY()),MONTH(Q81),DAY(Q81))&lt;TODAY(),1,0),MONTH(Q81),DAY(Q81)))</f>
        <v/>
      </c>
      <c r="V81" s="46" t="str">
        <f aca="true">IF(Q81="","",U81-TODAY())</f>
        <v/>
      </c>
      <c r="W81" s="47" t="n">
        <f aca="false">IF(AND(Übersicht!$C$13&lt;&gt;"",ISNUMBER(SEARCH(Übersicht!$C$13,E81&amp;" "&amp;F81&amp;" "&amp;G81&amp;" "&amp;L81&amp;" "&amp;P81&amp;" "&amp;N81&amp;" "&amp;O81))),ROW(),10000000)</f>
        <v>10000000</v>
      </c>
      <c r="X81" s="47" t="n">
        <f aca="false">IF(V81="",100000000,V81*10000+ROW())</f>
        <v>100000000</v>
      </c>
    </row>
    <row r="82" customFormat="false" ht="15" hidden="false" customHeight="false" outlineLevel="0" collapsed="false">
      <c r="B82" s="34" t="str">
        <f aca="false">IF(F82="","","K-"&amp;TEXT(ROW()-3,"000"))</f>
        <v/>
      </c>
      <c r="C82" s="35"/>
      <c r="D82" s="35"/>
      <c r="E82" s="36"/>
      <c r="F82" s="36"/>
      <c r="G82" s="36"/>
      <c r="H82" s="36"/>
      <c r="I82" s="35"/>
      <c r="J82" s="36"/>
      <c r="K82" s="35"/>
      <c r="L82" s="36"/>
      <c r="M82" s="35"/>
      <c r="N82" s="36"/>
      <c r="O82" s="36"/>
      <c r="P82" s="36"/>
      <c r="Q82" s="20"/>
      <c r="R82" s="35"/>
      <c r="S82" s="36"/>
      <c r="T82" s="37" t="str">
        <f aca="false">IF(F82="","",IF(AND(E82&lt;&gt;"",F82&lt;&gt;"",L82&lt;&gt;"",P82&lt;&gt;"",OR(N82&lt;&gt;"",O82&lt;&gt;"")),"Ja","Nein"))</f>
        <v/>
      </c>
      <c r="U82" s="38" t="str">
        <f aca="true">IF(Q82="","",DATE(YEAR(TODAY())+IF(DATE(YEAR(TODAY()),MONTH(Q82),DAY(Q82))&lt;TODAY(),1,0),MONTH(Q82),DAY(Q82)))</f>
        <v/>
      </c>
      <c r="V82" s="39" t="str">
        <f aca="true">IF(Q82="","",U82-TODAY())</f>
        <v/>
      </c>
      <c r="W82" s="40" t="n">
        <f aca="false">IF(AND(Übersicht!$C$13&lt;&gt;"",ISNUMBER(SEARCH(Übersicht!$C$13,E82&amp;" "&amp;F82&amp;" "&amp;G82&amp;" "&amp;L82&amp;" "&amp;P82&amp;" "&amp;N82&amp;" "&amp;O82))),ROW(),10000000)</f>
        <v>10000000</v>
      </c>
      <c r="X82" s="40" t="n">
        <f aca="false">IF(V82="",100000000,V82*10000+ROW())</f>
        <v>100000000</v>
      </c>
    </row>
    <row r="83" customFormat="false" ht="15" hidden="false" customHeight="false" outlineLevel="0" collapsed="false">
      <c r="B83" s="41" t="str">
        <f aca="false">IF(F83="","","K-"&amp;TEXT(ROW()-3,"000"))</f>
        <v/>
      </c>
      <c r="C83" s="42"/>
      <c r="D83" s="42"/>
      <c r="E83" s="43"/>
      <c r="F83" s="43"/>
      <c r="G83" s="43"/>
      <c r="H83" s="43"/>
      <c r="I83" s="42"/>
      <c r="J83" s="43"/>
      <c r="K83" s="42"/>
      <c r="L83" s="43"/>
      <c r="M83" s="42"/>
      <c r="N83" s="43"/>
      <c r="O83" s="43"/>
      <c r="P83" s="43"/>
      <c r="Q83" s="22"/>
      <c r="R83" s="42"/>
      <c r="S83" s="43"/>
      <c r="T83" s="44" t="str">
        <f aca="false">IF(F83="","",IF(AND(E83&lt;&gt;"",F83&lt;&gt;"",L83&lt;&gt;"",P83&lt;&gt;"",OR(N83&lt;&gt;"",O83&lt;&gt;"")),"Ja","Nein"))</f>
        <v/>
      </c>
      <c r="U83" s="45" t="str">
        <f aca="true">IF(Q83="","",DATE(YEAR(TODAY())+IF(DATE(YEAR(TODAY()),MONTH(Q83),DAY(Q83))&lt;TODAY(),1,0),MONTH(Q83),DAY(Q83)))</f>
        <v/>
      </c>
      <c r="V83" s="46" t="str">
        <f aca="true">IF(Q83="","",U83-TODAY())</f>
        <v/>
      </c>
      <c r="W83" s="47" t="n">
        <f aca="false">IF(AND(Übersicht!$C$13&lt;&gt;"",ISNUMBER(SEARCH(Übersicht!$C$13,E83&amp;" "&amp;F83&amp;" "&amp;G83&amp;" "&amp;L83&amp;" "&amp;P83&amp;" "&amp;N83&amp;" "&amp;O83))),ROW(),10000000)</f>
        <v>10000000</v>
      </c>
      <c r="X83" s="47" t="n">
        <f aca="false">IF(V83="",100000000,V83*10000+ROW())</f>
        <v>100000000</v>
      </c>
    </row>
    <row r="84" customFormat="false" ht="15" hidden="false" customHeight="false" outlineLevel="0" collapsed="false">
      <c r="B84" s="34" t="str">
        <f aca="false">IF(F84="","","K-"&amp;TEXT(ROW()-3,"000"))</f>
        <v/>
      </c>
      <c r="C84" s="35"/>
      <c r="D84" s="35"/>
      <c r="E84" s="36"/>
      <c r="F84" s="36"/>
      <c r="G84" s="36"/>
      <c r="H84" s="36"/>
      <c r="I84" s="35"/>
      <c r="J84" s="36"/>
      <c r="K84" s="35"/>
      <c r="L84" s="36"/>
      <c r="M84" s="35"/>
      <c r="N84" s="36"/>
      <c r="O84" s="36"/>
      <c r="P84" s="36"/>
      <c r="Q84" s="20"/>
      <c r="R84" s="35"/>
      <c r="S84" s="36"/>
      <c r="T84" s="37" t="str">
        <f aca="false">IF(F84="","",IF(AND(E84&lt;&gt;"",F84&lt;&gt;"",L84&lt;&gt;"",P84&lt;&gt;"",OR(N84&lt;&gt;"",O84&lt;&gt;"")),"Ja","Nein"))</f>
        <v/>
      </c>
      <c r="U84" s="38" t="str">
        <f aca="true">IF(Q84="","",DATE(YEAR(TODAY())+IF(DATE(YEAR(TODAY()),MONTH(Q84),DAY(Q84))&lt;TODAY(),1,0),MONTH(Q84),DAY(Q84)))</f>
        <v/>
      </c>
      <c r="V84" s="39" t="str">
        <f aca="true">IF(Q84="","",U84-TODAY())</f>
        <v/>
      </c>
      <c r="W84" s="40" t="n">
        <f aca="false">IF(AND(Übersicht!$C$13&lt;&gt;"",ISNUMBER(SEARCH(Übersicht!$C$13,E84&amp;" "&amp;F84&amp;" "&amp;G84&amp;" "&amp;L84&amp;" "&amp;P84&amp;" "&amp;N84&amp;" "&amp;O84))),ROW(),10000000)</f>
        <v>10000000</v>
      </c>
      <c r="X84" s="40" t="n">
        <f aca="false">IF(V84="",100000000,V84*10000+ROW())</f>
        <v>100000000</v>
      </c>
    </row>
    <row r="85" customFormat="false" ht="15" hidden="false" customHeight="false" outlineLevel="0" collapsed="false">
      <c r="B85" s="41" t="str">
        <f aca="false">IF(F85="","","K-"&amp;TEXT(ROW()-3,"000"))</f>
        <v/>
      </c>
      <c r="C85" s="42"/>
      <c r="D85" s="42"/>
      <c r="E85" s="43"/>
      <c r="F85" s="43"/>
      <c r="G85" s="43"/>
      <c r="H85" s="43"/>
      <c r="I85" s="42"/>
      <c r="J85" s="43"/>
      <c r="K85" s="42"/>
      <c r="L85" s="43"/>
      <c r="M85" s="42"/>
      <c r="N85" s="43"/>
      <c r="O85" s="43"/>
      <c r="P85" s="43"/>
      <c r="Q85" s="22"/>
      <c r="R85" s="42"/>
      <c r="S85" s="43"/>
      <c r="T85" s="44" t="str">
        <f aca="false">IF(F85="","",IF(AND(E85&lt;&gt;"",F85&lt;&gt;"",L85&lt;&gt;"",P85&lt;&gt;"",OR(N85&lt;&gt;"",O85&lt;&gt;"")),"Ja","Nein"))</f>
        <v/>
      </c>
      <c r="U85" s="45" t="str">
        <f aca="true">IF(Q85="","",DATE(YEAR(TODAY())+IF(DATE(YEAR(TODAY()),MONTH(Q85),DAY(Q85))&lt;TODAY(),1,0),MONTH(Q85),DAY(Q85)))</f>
        <v/>
      </c>
      <c r="V85" s="46" t="str">
        <f aca="true">IF(Q85="","",U85-TODAY())</f>
        <v/>
      </c>
      <c r="W85" s="47" t="n">
        <f aca="false">IF(AND(Übersicht!$C$13&lt;&gt;"",ISNUMBER(SEARCH(Übersicht!$C$13,E85&amp;" "&amp;F85&amp;" "&amp;G85&amp;" "&amp;L85&amp;" "&amp;P85&amp;" "&amp;N85&amp;" "&amp;O85))),ROW(),10000000)</f>
        <v>10000000</v>
      </c>
      <c r="X85" s="47" t="n">
        <f aca="false">IF(V85="",100000000,V85*10000+ROW())</f>
        <v>100000000</v>
      </c>
    </row>
    <row r="86" customFormat="false" ht="15" hidden="false" customHeight="false" outlineLevel="0" collapsed="false">
      <c r="B86" s="34" t="str">
        <f aca="false">IF(F86="","","K-"&amp;TEXT(ROW()-3,"000"))</f>
        <v/>
      </c>
      <c r="C86" s="35"/>
      <c r="D86" s="35"/>
      <c r="E86" s="36"/>
      <c r="F86" s="36"/>
      <c r="G86" s="36"/>
      <c r="H86" s="36"/>
      <c r="I86" s="35"/>
      <c r="J86" s="36"/>
      <c r="K86" s="35"/>
      <c r="L86" s="36"/>
      <c r="M86" s="35"/>
      <c r="N86" s="36"/>
      <c r="O86" s="36"/>
      <c r="P86" s="36"/>
      <c r="Q86" s="20"/>
      <c r="R86" s="35"/>
      <c r="S86" s="36"/>
      <c r="T86" s="37" t="str">
        <f aca="false">IF(F86="","",IF(AND(E86&lt;&gt;"",F86&lt;&gt;"",L86&lt;&gt;"",P86&lt;&gt;"",OR(N86&lt;&gt;"",O86&lt;&gt;"")),"Ja","Nein"))</f>
        <v/>
      </c>
      <c r="U86" s="38" t="str">
        <f aca="true">IF(Q86="","",DATE(YEAR(TODAY())+IF(DATE(YEAR(TODAY()),MONTH(Q86),DAY(Q86))&lt;TODAY(),1,0),MONTH(Q86),DAY(Q86)))</f>
        <v/>
      </c>
      <c r="V86" s="39" t="str">
        <f aca="true">IF(Q86="","",U86-TODAY())</f>
        <v/>
      </c>
      <c r="W86" s="40" t="n">
        <f aca="false">IF(AND(Übersicht!$C$13&lt;&gt;"",ISNUMBER(SEARCH(Übersicht!$C$13,E86&amp;" "&amp;F86&amp;" "&amp;G86&amp;" "&amp;L86&amp;" "&amp;P86&amp;" "&amp;N86&amp;" "&amp;O86))),ROW(),10000000)</f>
        <v>10000000</v>
      </c>
      <c r="X86" s="40" t="n">
        <f aca="false">IF(V86="",100000000,V86*10000+ROW())</f>
        <v>100000000</v>
      </c>
    </row>
    <row r="87" customFormat="false" ht="15" hidden="false" customHeight="false" outlineLevel="0" collapsed="false">
      <c r="B87" s="41" t="str">
        <f aca="false">IF(F87="","","K-"&amp;TEXT(ROW()-3,"000"))</f>
        <v/>
      </c>
      <c r="C87" s="42"/>
      <c r="D87" s="42"/>
      <c r="E87" s="43"/>
      <c r="F87" s="43"/>
      <c r="G87" s="43"/>
      <c r="H87" s="43"/>
      <c r="I87" s="42"/>
      <c r="J87" s="43"/>
      <c r="K87" s="42"/>
      <c r="L87" s="43"/>
      <c r="M87" s="42"/>
      <c r="N87" s="43"/>
      <c r="O87" s="43"/>
      <c r="P87" s="43"/>
      <c r="Q87" s="22"/>
      <c r="R87" s="42"/>
      <c r="S87" s="43"/>
      <c r="T87" s="44" t="str">
        <f aca="false">IF(F87="","",IF(AND(E87&lt;&gt;"",F87&lt;&gt;"",L87&lt;&gt;"",P87&lt;&gt;"",OR(N87&lt;&gt;"",O87&lt;&gt;"")),"Ja","Nein"))</f>
        <v/>
      </c>
      <c r="U87" s="45" t="str">
        <f aca="true">IF(Q87="","",DATE(YEAR(TODAY())+IF(DATE(YEAR(TODAY()),MONTH(Q87),DAY(Q87))&lt;TODAY(),1,0),MONTH(Q87),DAY(Q87)))</f>
        <v/>
      </c>
      <c r="V87" s="46" t="str">
        <f aca="true">IF(Q87="","",U87-TODAY())</f>
        <v/>
      </c>
      <c r="W87" s="47" t="n">
        <f aca="false">IF(AND(Übersicht!$C$13&lt;&gt;"",ISNUMBER(SEARCH(Übersicht!$C$13,E87&amp;" "&amp;F87&amp;" "&amp;G87&amp;" "&amp;L87&amp;" "&amp;P87&amp;" "&amp;N87&amp;" "&amp;O87))),ROW(),10000000)</f>
        <v>10000000</v>
      </c>
      <c r="X87" s="47" t="n">
        <f aca="false">IF(V87="",100000000,V87*10000+ROW())</f>
        <v>100000000</v>
      </c>
    </row>
    <row r="88" customFormat="false" ht="15" hidden="false" customHeight="false" outlineLevel="0" collapsed="false">
      <c r="B88" s="34" t="str">
        <f aca="false">IF(F88="","","K-"&amp;TEXT(ROW()-3,"000"))</f>
        <v/>
      </c>
      <c r="C88" s="35"/>
      <c r="D88" s="35"/>
      <c r="E88" s="36"/>
      <c r="F88" s="36"/>
      <c r="G88" s="36"/>
      <c r="H88" s="36"/>
      <c r="I88" s="35"/>
      <c r="J88" s="36"/>
      <c r="K88" s="35"/>
      <c r="L88" s="36"/>
      <c r="M88" s="35"/>
      <c r="N88" s="36"/>
      <c r="O88" s="36"/>
      <c r="P88" s="36"/>
      <c r="Q88" s="20"/>
      <c r="R88" s="35"/>
      <c r="S88" s="36"/>
      <c r="T88" s="37" t="str">
        <f aca="false">IF(F88="","",IF(AND(E88&lt;&gt;"",F88&lt;&gt;"",L88&lt;&gt;"",P88&lt;&gt;"",OR(N88&lt;&gt;"",O88&lt;&gt;"")),"Ja","Nein"))</f>
        <v/>
      </c>
      <c r="U88" s="38" t="str">
        <f aca="true">IF(Q88="","",DATE(YEAR(TODAY())+IF(DATE(YEAR(TODAY()),MONTH(Q88),DAY(Q88))&lt;TODAY(),1,0),MONTH(Q88),DAY(Q88)))</f>
        <v/>
      </c>
      <c r="V88" s="39" t="str">
        <f aca="true">IF(Q88="","",U88-TODAY())</f>
        <v/>
      </c>
      <c r="W88" s="40" t="n">
        <f aca="false">IF(AND(Übersicht!$C$13&lt;&gt;"",ISNUMBER(SEARCH(Übersicht!$C$13,E88&amp;" "&amp;F88&amp;" "&amp;G88&amp;" "&amp;L88&amp;" "&amp;P88&amp;" "&amp;N88&amp;" "&amp;O88))),ROW(),10000000)</f>
        <v>10000000</v>
      </c>
      <c r="X88" s="40" t="n">
        <f aca="false">IF(V88="",100000000,V88*10000+ROW())</f>
        <v>100000000</v>
      </c>
    </row>
    <row r="89" customFormat="false" ht="15" hidden="false" customHeight="false" outlineLevel="0" collapsed="false">
      <c r="B89" s="41" t="str">
        <f aca="false">IF(F89="","","K-"&amp;TEXT(ROW()-3,"000"))</f>
        <v/>
      </c>
      <c r="C89" s="42"/>
      <c r="D89" s="42"/>
      <c r="E89" s="43"/>
      <c r="F89" s="43"/>
      <c r="G89" s="43"/>
      <c r="H89" s="43"/>
      <c r="I89" s="42"/>
      <c r="J89" s="43"/>
      <c r="K89" s="42"/>
      <c r="L89" s="43"/>
      <c r="M89" s="42"/>
      <c r="N89" s="43"/>
      <c r="O89" s="43"/>
      <c r="P89" s="43"/>
      <c r="Q89" s="22"/>
      <c r="R89" s="42"/>
      <c r="S89" s="43"/>
      <c r="T89" s="44" t="str">
        <f aca="false">IF(F89="","",IF(AND(E89&lt;&gt;"",F89&lt;&gt;"",L89&lt;&gt;"",P89&lt;&gt;"",OR(N89&lt;&gt;"",O89&lt;&gt;"")),"Ja","Nein"))</f>
        <v/>
      </c>
      <c r="U89" s="45" t="str">
        <f aca="true">IF(Q89="","",DATE(YEAR(TODAY())+IF(DATE(YEAR(TODAY()),MONTH(Q89),DAY(Q89))&lt;TODAY(),1,0),MONTH(Q89),DAY(Q89)))</f>
        <v/>
      </c>
      <c r="V89" s="46" t="str">
        <f aca="true">IF(Q89="","",U89-TODAY())</f>
        <v/>
      </c>
      <c r="W89" s="47" t="n">
        <f aca="false">IF(AND(Übersicht!$C$13&lt;&gt;"",ISNUMBER(SEARCH(Übersicht!$C$13,E89&amp;" "&amp;F89&amp;" "&amp;G89&amp;" "&amp;L89&amp;" "&amp;P89&amp;" "&amp;N89&amp;" "&amp;O89))),ROW(),10000000)</f>
        <v>10000000</v>
      </c>
      <c r="X89" s="47" t="n">
        <f aca="false">IF(V89="",100000000,V89*10000+ROW())</f>
        <v>100000000</v>
      </c>
    </row>
    <row r="90" customFormat="false" ht="15" hidden="false" customHeight="false" outlineLevel="0" collapsed="false">
      <c r="B90" s="34" t="str">
        <f aca="false">IF(F90="","","K-"&amp;TEXT(ROW()-3,"000"))</f>
        <v/>
      </c>
      <c r="C90" s="35"/>
      <c r="D90" s="35"/>
      <c r="E90" s="36"/>
      <c r="F90" s="36"/>
      <c r="G90" s="36"/>
      <c r="H90" s="36"/>
      <c r="I90" s="35"/>
      <c r="J90" s="36"/>
      <c r="K90" s="35"/>
      <c r="L90" s="36"/>
      <c r="M90" s="35"/>
      <c r="N90" s="36"/>
      <c r="O90" s="36"/>
      <c r="P90" s="36"/>
      <c r="Q90" s="20"/>
      <c r="R90" s="35"/>
      <c r="S90" s="36"/>
      <c r="T90" s="37" t="str">
        <f aca="false">IF(F90="","",IF(AND(E90&lt;&gt;"",F90&lt;&gt;"",L90&lt;&gt;"",P90&lt;&gt;"",OR(N90&lt;&gt;"",O90&lt;&gt;"")),"Ja","Nein"))</f>
        <v/>
      </c>
      <c r="U90" s="38" t="str">
        <f aca="true">IF(Q90="","",DATE(YEAR(TODAY())+IF(DATE(YEAR(TODAY()),MONTH(Q90),DAY(Q90))&lt;TODAY(),1,0),MONTH(Q90),DAY(Q90)))</f>
        <v/>
      </c>
      <c r="V90" s="39" t="str">
        <f aca="true">IF(Q90="","",U90-TODAY())</f>
        <v/>
      </c>
      <c r="W90" s="40" t="n">
        <f aca="false">IF(AND(Übersicht!$C$13&lt;&gt;"",ISNUMBER(SEARCH(Übersicht!$C$13,E90&amp;" "&amp;F90&amp;" "&amp;G90&amp;" "&amp;L90&amp;" "&amp;P90&amp;" "&amp;N90&amp;" "&amp;O90))),ROW(),10000000)</f>
        <v>10000000</v>
      </c>
      <c r="X90" s="40" t="n">
        <f aca="false">IF(V90="",100000000,V90*10000+ROW())</f>
        <v>100000000</v>
      </c>
    </row>
    <row r="91" customFormat="false" ht="15" hidden="false" customHeight="false" outlineLevel="0" collapsed="false">
      <c r="B91" s="41" t="str">
        <f aca="false">IF(F91="","","K-"&amp;TEXT(ROW()-3,"000"))</f>
        <v/>
      </c>
      <c r="C91" s="42"/>
      <c r="D91" s="42"/>
      <c r="E91" s="43"/>
      <c r="F91" s="43"/>
      <c r="G91" s="43"/>
      <c r="H91" s="43"/>
      <c r="I91" s="42"/>
      <c r="J91" s="43"/>
      <c r="K91" s="42"/>
      <c r="L91" s="43"/>
      <c r="M91" s="42"/>
      <c r="N91" s="43"/>
      <c r="O91" s="43"/>
      <c r="P91" s="43"/>
      <c r="Q91" s="22"/>
      <c r="R91" s="42"/>
      <c r="S91" s="43"/>
      <c r="T91" s="44" t="str">
        <f aca="false">IF(F91="","",IF(AND(E91&lt;&gt;"",F91&lt;&gt;"",L91&lt;&gt;"",P91&lt;&gt;"",OR(N91&lt;&gt;"",O91&lt;&gt;"")),"Ja","Nein"))</f>
        <v/>
      </c>
      <c r="U91" s="45" t="str">
        <f aca="true">IF(Q91="","",DATE(YEAR(TODAY())+IF(DATE(YEAR(TODAY()),MONTH(Q91),DAY(Q91))&lt;TODAY(),1,0),MONTH(Q91),DAY(Q91)))</f>
        <v/>
      </c>
      <c r="V91" s="46" t="str">
        <f aca="true">IF(Q91="","",U91-TODAY())</f>
        <v/>
      </c>
      <c r="W91" s="47" t="n">
        <f aca="false">IF(AND(Übersicht!$C$13&lt;&gt;"",ISNUMBER(SEARCH(Übersicht!$C$13,E91&amp;" "&amp;F91&amp;" "&amp;G91&amp;" "&amp;L91&amp;" "&amp;P91&amp;" "&amp;N91&amp;" "&amp;O91))),ROW(),10000000)</f>
        <v>10000000</v>
      </c>
      <c r="X91" s="47" t="n">
        <f aca="false">IF(V91="",100000000,V91*10000+ROW())</f>
        <v>100000000</v>
      </c>
    </row>
    <row r="92" customFormat="false" ht="15" hidden="false" customHeight="false" outlineLevel="0" collapsed="false">
      <c r="B92" s="34" t="str">
        <f aca="false">IF(F92="","","K-"&amp;TEXT(ROW()-3,"000"))</f>
        <v/>
      </c>
      <c r="C92" s="35"/>
      <c r="D92" s="35"/>
      <c r="E92" s="36"/>
      <c r="F92" s="36"/>
      <c r="G92" s="36"/>
      <c r="H92" s="36"/>
      <c r="I92" s="35"/>
      <c r="J92" s="36"/>
      <c r="K92" s="35"/>
      <c r="L92" s="36"/>
      <c r="M92" s="35"/>
      <c r="N92" s="36"/>
      <c r="O92" s="36"/>
      <c r="P92" s="36"/>
      <c r="Q92" s="20"/>
      <c r="R92" s="35"/>
      <c r="S92" s="36"/>
      <c r="T92" s="37" t="str">
        <f aca="false">IF(F92="","",IF(AND(E92&lt;&gt;"",F92&lt;&gt;"",L92&lt;&gt;"",P92&lt;&gt;"",OR(N92&lt;&gt;"",O92&lt;&gt;"")),"Ja","Nein"))</f>
        <v/>
      </c>
      <c r="U92" s="38" t="str">
        <f aca="true">IF(Q92="","",DATE(YEAR(TODAY())+IF(DATE(YEAR(TODAY()),MONTH(Q92),DAY(Q92))&lt;TODAY(),1,0),MONTH(Q92),DAY(Q92)))</f>
        <v/>
      </c>
      <c r="V92" s="39" t="str">
        <f aca="true">IF(Q92="","",U92-TODAY())</f>
        <v/>
      </c>
      <c r="W92" s="40" t="n">
        <f aca="false">IF(AND(Übersicht!$C$13&lt;&gt;"",ISNUMBER(SEARCH(Übersicht!$C$13,E92&amp;" "&amp;F92&amp;" "&amp;G92&amp;" "&amp;L92&amp;" "&amp;P92&amp;" "&amp;N92&amp;" "&amp;O92))),ROW(),10000000)</f>
        <v>10000000</v>
      </c>
      <c r="X92" s="40" t="n">
        <f aca="false">IF(V92="",100000000,V92*10000+ROW())</f>
        <v>100000000</v>
      </c>
    </row>
    <row r="93" customFormat="false" ht="15" hidden="false" customHeight="false" outlineLevel="0" collapsed="false">
      <c r="B93" s="41" t="str">
        <f aca="false">IF(F93="","","K-"&amp;TEXT(ROW()-3,"000"))</f>
        <v/>
      </c>
      <c r="C93" s="42"/>
      <c r="D93" s="42"/>
      <c r="E93" s="43"/>
      <c r="F93" s="43"/>
      <c r="G93" s="43"/>
      <c r="H93" s="43"/>
      <c r="I93" s="42"/>
      <c r="J93" s="43"/>
      <c r="K93" s="42"/>
      <c r="L93" s="43"/>
      <c r="M93" s="42"/>
      <c r="N93" s="43"/>
      <c r="O93" s="43"/>
      <c r="P93" s="43"/>
      <c r="Q93" s="22"/>
      <c r="R93" s="42"/>
      <c r="S93" s="43"/>
      <c r="T93" s="44" t="str">
        <f aca="false">IF(F93="","",IF(AND(E93&lt;&gt;"",F93&lt;&gt;"",L93&lt;&gt;"",P93&lt;&gt;"",OR(N93&lt;&gt;"",O93&lt;&gt;"")),"Ja","Nein"))</f>
        <v/>
      </c>
      <c r="U93" s="45" t="str">
        <f aca="true">IF(Q93="","",DATE(YEAR(TODAY())+IF(DATE(YEAR(TODAY()),MONTH(Q93),DAY(Q93))&lt;TODAY(),1,0),MONTH(Q93),DAY(Q93)))</f>
        <v/>
      </c>
      <c r="V93" s="46" t="str">
        <f aca="true">IF(Q93="","",U93-TODAY())</f>
        <v/>
      </c>
      <c r="W93" s="47" t="n">
        <f aca="false">IF(AND(Übersicht!$C$13&lt;&gt;"",ISNUMBER(SEARCH(Übersicht!$C$13,E93&amp;" "&amp;F93&amp;" "&amp;G93&amp;" "&amp;L93&amp;" "&amp;P93&amp;" "&amp;N93&amp;" "&amp;O93))),ROW(),10000000)</f>
        <v>10000000</v>
      </c>
      <c r="X93" s="47" t="n">
        <f aca="false">IF(V93="",100000000,V93*10000+ROW())</f>
        <v>100000000</v>
      </c>
    </row>
    <row r="94" customFormat="false" ht="15" hidden="false" customHeight="false" outlineLevel="0" collapsed="false">
      <c r="B94" s="34" t="str">
        <f aca="false">IF(F94="","","K-"&amp;TEXT(ROW()-3,"000"))</f>
        <v/>
      </c>
      <c r="C94" s="35"/>
      <c r="D94" s="35"/>
      <c r="E94" s="36"/>
      <c r="F94" s="36"/>
      <c r="G94" s="36"/>
      <c r="H94" s="36"/>
      <c r="I94" s="35"/>
      <c r="J94" s="36"/>
      <c r="K94" s="35"/>
      <c r="L94" s="36"/>
      <c r="M94" s="35"/>
      <c r="N94" s="36"/>
      <c r="O94" s="36"/>
      <c r="P94" s="36"/>
      <c r="Q94" s="20"/>
      <c r="R94" s="35"/>
      <c r="S94" s="36"/>
      <c r="T94" s="37" t="str">
        <f aca="false">IF(F94="","",IF(AND(E94&lt;&gt;"",F94&lt;&gt;"",L94&lt;&gt;"",P94&lt;&gt;"",OR(N94&lt;&gt;"",O94&lt;&gt;"")),"Ja","Nein"))</f>
        <v/>
      </c>
      <c r="U94" s="38" t="str">
        <f aca="true">IF(Q94="","",DATE(YEAR(TODAY())+IF(DATE(YEAR(TODAY()),MONTH(Q94),DAY(Q94))&lt;TODAY(),1,0),MONTH(Q94),DAY(Q94)))</f>
        <v/>
      </c>
      <c r="V94" s="39" t="str">
        <f aca="true">IF(Q94="","",U94-TODAY())</f>
        <v/>
      </c>
      <c r="W94" s="40" t="n">
        <f aca="false">IF(AND(Übersicht!$C$13&lt;&gt;"",ISNUMBER(SEARCH(Übersicht!$C$13,E94&amp;" "&amp;F94&amp;" "&amp;G94&amp;" "&amp;L94&amp;" "&amp;P94&amp;" "&amp;N94&amp;" "&amp;O94))),ROW(),10000000)</f>
        <v>10000000</v>
      </c>
      <c r="X94" s="40" t="n">
        <f aca="false">IF(V94="",100000000,V94*10000+ROW())</f>
        <v>100000000</v>
      </c>
    </row>
    <row r="95" customFormat="false" ht="15" hidden="false" customHeight="false" outlineLevel="0" collapsed="false">
      <c r="B95" s="41" t="str">
        <f aca="false">IF(F95="","","K-"&amp;TEXT(ROW()-3,"000"))</f>
        <v/>
      </c>
      <c r="C95" s="42"/>
      <c r="D95" s="42"/>
      <c r="E95" s="43"/>
      <c r="F95" s="43"/>
      <c r="G95" s="43"/>
      <c r="H95" s="43"/>
      <c r="I95" s="42"/>
      <c r="J95" s="43"/>
      <c r="K95" s="42"/>
      <c r="L95" s="43"/>
      <c r="M95" s="42"/>
      <c r="N95" s="43"/>
      <c r="O95" s="43"/>
      <c r="P95" s="43"/>
      <c r="Q95" s="22"/>
      <c r="R95" s="42"/>
      <c r="S95" s="43"/>
      <c r="T95" s="44" t="str">
        <f aca="false">IF(F95="","",IF(AND(E95&lt;&gt;"",F95&lt;&gt;"",L95&lt;&gt;"",P95&lt;&gt;"",OR(N95&lt;&gt;"",O95&lt;&gt;"")),"Ja","Nein"))</f>
        <v/>
      </c>
      <c r="U95" s="45" t="str">
        <f aca="true">IF(Q95="","",DATE(YEAR(TODAY())+IF(DATE(YEAR(TODAY()),MONTH(Q95),DAY(Q95))&lt;TODAY(),1,0),MONTH(Q95),DAY(Q95)))</f>
        <v/>
      </c>
      <c r="V95" s="46" t="str">
        <f aca="true">IF(Q95="","",U95-TODAY())</f>
        <v/>
      </c>
      <c r="W95" s="47" t="n">
        <f aca="false">IF(AND(Übersicht!$C$13&lt;&gt;"",ISNUMBER(SEARCH(Übersicht!$C$13,E95&amp;" "&amp;F95&amp;" "&amp;G95&amp;" "&amp;L95&amp;" "&amp;P95&amp;" "&amp;N95&amp;" "&amp;O95))),ROW(),10000000)</f>
        <v>10000000</v>
      </c>
      <c r="X95" s="47" t="n">
        <f aca="false">IF(V95="",100000000,V95*10000+ROW())</f>
        <v>100000000</v>
      </c>
    </row>
    <row r="96" customFormat="false" ht="15" hidden="false" customHeight="false" outlineLevel="0" collapsed="false">
      <c r="B96" s="34" t="str">
        <f aca="false">IF(F96="","","K-"&amp;TEXT(ROW()-3,"000"))</f>
        <v/>
      </c>
      <c r="C96" s="35"/>
      <c r="D96" s="35"/>
      <c r="E96" s="36"/>
      <c r="F96" s="36"/>
      <c r="G96" s="36"/>
      <c r="H96" s="36"/>
      <c r="I96" s="35"/>
      <c r="J96" s="36"/>
      <c r="K96" s="35"/>
      <c r="L96" s="36"/>
      <c r="M96" s="35"/>
      <c r="N96" s="36"/>
      <c r="O96" s="36"/>
      <c r="P96" s="36"/>
      <c r="Q96" s="20"/>
      <c r="R96" s="35"/>
      <c r="S96" s="36"/>
      <c r="T96" s="37" t="str">
        <f aca="false">IF(F96="","",IF(AND(E96&lt;&gt;"",F96&lt;&gt;"",L96&lt;&gt;"",P96&lt;&gt;"",OR(N96&lt;&gt;"",O96&lt;&gt;"")),"Ja","Nein"))</f>
        <v/>
      </c>
      <c r="U96" s="38" t="str">
        <f aca="true">IF(Q96="","",DATE(YEAR(TODAY())+IF(DATE(YEAR(TODAY()),MONTH(Q96),DAY(Q96))&lt;TODAY(),1,0),MONTH(Q96),DAY(Q96)))</f>
        <v/>
      </c>
      <c r="V96" s="39" t="str">
        <f aca="true">IF(Q96="","",U96-TODAY())</f>
        <v/>
      </c>
      <c r="W96" s="40" t="n">
        <f aca="false">IF(AND(Übersicht!$C$13&lt;&gt;"",ISNUMBER(SEARCH(Übersicht!$C$13,E96&amp;" "&amp;F96&amp;" "&amp;G96&amp;" "&amp;L96&amp;" "&amp;P96&amp;" "&amp;N96&amp;" "&amp;O96))),ROW(),10000000)</f>
        <v>10000000</v>
      </c>
      <c r="X96" s="40" t="n">
        <f aca="false">IF(V96="",100000000,V96*10000+ROW())</f>
        <v>100000000</v>
      </c>
    </row>
    <row r="97" customFormat="false" ht="15" hidden="false" customHeight="false" outlineLevel="0" collapsed="false">
      <c r="B97" s="41" t="str">
        <f aca="false">IF(F97="","","K-"&amp;TEXT(ROW()-3,"000"))</f>
        <v/>
      </c>
      <c r="C97" s="42"/>
      <c r="D97" s="42"/>
      <c r="E97" s="43"/>
      <c r="F97" s="43"/>
      <c r="G97" s="43"/>
      <c r="H97" s="43"/>
      <c r="I97" s="42"/>
      <c r="J97" s="43"/>
      <c r="K97" s="42"/>
      <c r="L97" s="43"/>
      <c r="M97" s="42"/>
      <c r="N97" s="43"/>
      <c r="O97" s="43"/>
      <c r="P97" s="43"/>
      <c r="Q97" s="22"/>
      <c r="R97" s="42"/>
      <c r="S97" s="43"/>
      <c r="T97" s="44" t="str">
        <f aca="false">IF(F97="","",IF(AND(E97&lt;&gt;"",F97&lt;&gt;"",L97&lt;&gt;"",P97&lt;&gt;"",OR(N97&lt;&gt;"",O97&lt;&gt;"")),"Ja","Nein"))</f>
        <v/>
      </c>
      <c r="U97" s="45" t="str">
        <f aca="true">IF(Q97="","",DATE(YEAR(TODAY())+IF(DATE(YEAR(TODAY()),MONTH(Q97),DAY(Q97))&lt;TODAY(),1,0),MONTH(Q97),DAY(Q97)))</f>
        <v/>
      </c>
      <c r="V97" s="46" t="str">
        <f aca="true">IF(Q97="","",U97-TODAY())</f>
        <v/>
      </c>
      <c r="W97" s="47" t="n">
        <f aca="false">IF(AND(Übersicht!$C$13&lt;&gt;"",ISNUMBER(SEARCH(Übersicht!$C$13,E97&amp;" "&amp;F97&amp;" "&amp;G97&amp;" "&amp;L97&amp;" "&amp;P97&amp;" "&amp;N97&amp;" "&amp;O97))),ROW(),10000000)</f>
        <v>10000000</v>
      </c>
      <c r="X97" s="47" t="n">
        <f aca="false">IF(V97="",100000000,V97*10000+ROW())</f>
        <v>100000000</v>
      </c>
    </row>
    <row r="98" customFormat="false" ht="15" hidden="false" customHeight="false" outlineLevel="0" collapsed="false">
      <c r="B98" s="34" t="str">
        <f aca="false">IF(F98="","","K-"&amp;TEXT(ROW()-3,"000"))</f>
        <v/>
      </c>
      <c r="C98" s="35"/>
      <c r="D98" s="35"/>
      <c r="E98" s="36"/>
      <c r="F98" s="36"/>
      <c r="G98" s="36"/>
      <c r="H98" s="36"/>
      <c r="I98" s="35"/>
      <c r="J98" s="36"/>
      <c r="K98" s="35"/>
      <c r="L98" s="36"/>
      <c r="M98" s="35"/>
      <c r="N98" s="36"/>
      <c r="O98" s="36"/>
      <c r="P98" s="36"/>
      <c r="Q98" s="20"/>
      <c r="R98" s="35"/>
      <c r="S98" s="36"/>
      <c r="T98" s="37" t="str">
        <f aca="false">IF(F98="","",IF(AND(E98&lt;&gt;"",F98&lt;&gt;"",L98&lt;&gt;"",P98&lt;&gt;"",OR(N98&lt;&gt;"",O98&lt;&gt;"")),"Ja","Nein"))</f>
        <v/>
      </c>
      <c r="U98" s="38" t="str">
        <f aca="true">IF(Q98="","",DATE(YEAR(TODAY())+IF(DATE(YEAR(TODAY()),MONTH(Q98),DAY(Q98))&lt;TODAY(),1,0),MONTH(Q98),DAY(Q98)))</f>
        <v/>
      </c>
      <c r="V98" s="39" t="str">
        <f aca="true">IF(Q98="","",U98-TODAY())</f>
        <v/>
      </c>
      <c r="W98" s="40" t="n">
        <f aca="false">IF(AND(Übersicht!$C$13&lt;&gt;"",ISNUMBER(SEARCH(Übersicht!$C$13,E98&amp;" "&amp;F98&amp;" "&amp;G98&amp;" "&amp;L98&amp;" "&amp;P98&amp;" "&amp;N98&amp;" "&amp;O98))),ROW(),10000000)</f>
        <v>10000000</v>
      </c>
      <c r="X98" s="40" t="n">
        <f aca="false">IF(V98="",100000000,V98*10000+ROW())</f>
        <v>100000000</v>
      </c>
    </row>
    <row r="99" customFormat="false" ht="15" hidden="false" customHeight="false" outlineLevel="0" collapsed="false">
      <c r="B99" s="41" t="str">
        <f aca="false">IF(F99="","","K-"&amp;TEXT(ROW()-3,"000"))</f>
        <v/>
      </c>
      <c r="C99" s="42"/>
      <c r="D99" s="42"/>
      <c r="E99" s="43"/>
      <c r="F99" s="43"/>
      <c r="G99" s="43"/>
      <c r="H99" s="43"/>
      <c r="I99" s="42"/>
      <c r="J99" s="43"/>
      <c r="K99" s="42"/>
      <c r="L99" s="43"/>
      <c r="M99" s="42"/>
      <c r="N99" s="43"/>
      <c r="O99" s="43"/>
      <c r="P99" s="43"/>
      <c r="Q99" s="22"/>
      <c r="R99" s="42"/>
      <c r="S99" s="43"/>
      <c r="T99" s="44" t="str">
        <f aca="false">IF(F99="","",IF(AND(E99&lt;&gt;"",F99&lt;&gt;"",L99&lt;&gt;"",P99&lt;&gt;"",OR(N99&lt;&gt;"",O99&lt;&gt;"")),"Ja","Nein"))</f>
        <v/>
      </c>
      <c r="U99" s="45" t="str">
        <f aca="true">IF(Q99="","",DATE(YEAR(TODAY())+IF(DATE(YEAR(TODAY()),MONTH(Q99),DAY(Q99))&lt;TODAY(),1,0),MONTH(Q99),DAY(Q99)))</f>
        <v/>
      </c>
      <c r="V99" s="46" t="str">
        <f aca="true">IF(Q99="","",U99-TODAY())</f>
        <v/>
      </c>
      <c r="W99" s="47" t="n">
        <f aca="false">IF(AND(Übersicht!$C$13&lt;&gt;"",ISNUMBER(SEARCH(Übersicht!$C$13,E99&amp;" "&amp;F99&amp;" "&amp;G99&amp;" "&amp;L99&amp;" "&amp;P99&amp;" "&amp;N99&amp;" "&amp;O99))),ROW(),10000000)</f>
        <v>10000000</v>
      </c>
      <c r="X99" s="47" t="n">
        <f aca="false">IF(V99="",100000000,V99*10000+ROW())</f>
        <v>100000000</v>
      </c>
    </row>
    <row r="100" customFormat="false" ht="15" hidden="false" customHeight="false" outlineLevel="0" collapsed="false">
      <c r="B100" s="34" t="str">
        <f aca="false">IF(F100="","","K-"&amp;TEXT(ROW()-3,"000"))</f>
        <v/>
      </c>
      <c r="C100" s="35"/>
      <c r="D100" s="35"/>
      <c r="E100" s="36"/>
      <c r="F100" s="36"/>
      <c r="G100" s="36"/>
      <c r="H100" s="36"/>
      <c r="I100" s="35"/>
      <c r="J100" s="36"/>
      <c r="K100" s="35"/>
      <c r="L100" s="36"/>
      <c r="M100" s="35"/>
      <c r="N100" s="36"/>
      <c r="O100" s="36"/>
      <c r="P100" s="36"/>
      <c r="Q100" s="20"/>
      <c r="R100" s="35"/>
      <c r="S100" s="36"/>
      <c r="T100" s="37" t="str">
        <f aca="false">IF(F100="","",IF(AND(E100&lt;&gt;"",F100&lt;&gt;"",L100&lt;&gt;"",P100&lt;&gt;"",OR(N100&lt;&gt;"",O100&lt;&gt;"")),"Ja","Nein"))</f>
        <v/>
      </c>
      <c r="U100" s="38" t="str">
        <f aca="true">IF(Q100="","",DATE(YEAR(TODAY())+IF(DATE(YEAR(TODAY()),MONTH(Q100),DAY(Q100))&lt;TODAY(),1,0),MONTH(Q100),DAY(Q100)))</f>
        <v/>
      </c>
      <c r="V100" s="39" t="str">
        <f aca="true">IF(Q100="","",U100-TODAY())</f>
        <v/>
      </c>
      <c r="W100" s="40" t="n">
        <f aca="false">IF(AND(Übersicht!$C$13&lt;&gt;"",ISNUMBER(SEARCH(Übersicht!$C$13,E100&amp;" "&amp;F100&amp;" "&amp;G100&amp;" "&amp;L100&amp;" "&amp;P100&amp;" "&amp;N100&amp;" "&amp;O100))),ROW(),10000000)</f>
        <v>10000000</v>
      </c>
      <c r="X100" s="40" t="n">
        <f aca="false">IF(V100="",100000000,V100*10000+ROW())</f>
        <v>100000000</v>
      </c>
    </row>
    <row r="101" customFormat="false" ht="15" hidden="false" customHeight="false" outlineLevel="0" collapsed="false">
      <c r="B101" s="41" t="str">
        <f aca="false">IF(F101="","","K-"&amp;TEXT(ROW()-3,"000"))</f>
        <v/>
      </c>
      <c r="C101" s="42"/>
      <c r="D101" s="42"/>
      <c r="E101" s="43"/>
      <c r="F101" s="43"/>
      <c r="G101" s="43"/>
      <c r="H101" s="43"/>
      <c r="I101" s="42"/>
      <c r="J101" s="43"/>
      <c r="K101" s="42"/>
      <c r="L101" s="43"/>
      <c r="M101" s="42"/>
      <c r="N101" s="43"/>
      <c r="O101" s="43"/>
      <c r="P101" s="43"/>
      <c r="Q101" s="22"/>
      <c r="R101" s="42"/>
      <c r="S101" s="43"/>
      <c r="T101" s="44" t="str">
        <f aca="false">IF(F101="","",IF(AND(E101&lt;&gt;"",F101&lt;&gt;"",L101&lt;&gt;"",P101&lt;&gt;"",OR(N101&lt;&gt;"",O101&lt;&gt;"")),"Ja","Nein"))</f>
        <v/>
      </c>
      <c r="U101" s="45" t="str">
        <f aca="true">IF(Q101="","",DATE(YEAR(TODAY())+IF(DATE(YEAR(TODAY()),MONTH(Q101),DAY(Q101))&lt;TODAY(),1,0),MONTH(Q101),DAY(Q101)))</f>
        <v/>
      </c>
      <c r="V101" s="46" t="str">
        <f aca="true">IF(Q101="","",U101-TODAY())</f>
        <v/>
      </c>
      <c r="W101" s="47" t="n">
        <f aca="false">IF(AND(Übersicht!$C$13&lt;&gt;"",ISNUMBER(SEARCH(Übersicht!$C$13,E101&amp;" "&amp;F101&amp;" "&amp;G101&amp;" "&amp;L101&amp;" "&amp;P101&amp;" "&amp;N101&amp;" "&amp;O101))),ROW(),10000000)</f>
        <v>10000000</v>
      </c>
      <c r="X101" s="47" t="n">
        <f aca="false">IF(V101="",100000000,V101*10000+ROW())</f>
        <v>100000000</v>
      </c>
    </row>
    <row r="102" customFormat="false" ht="15" hidden="false" customHeight="false" outlineLevel="0" collapsed="false">
      <c r="B102" s="34" t="str">
        <f aca="false">IF(F102="","","K-"&amp;TEXT(ROW()-3,"000"))</f>
        <v/>
      </c>
      <c r="C102" s="35"/>
      <c r="D102" s="35"/>
      <c r="E102" s="36"/>
      <c r="F102" s="36"/>
      <c r="G102" s="36"/>
      <c r="H102" s="36"/>
      <c r="I102" s="35"/>
      <c r="J102" s="36"/>
      <c r="K102" s="35"/>
      <c r="L102" s="36"/>
      <c r="M102" s="35"/>
      <c r="N102" s="36"/>
      <c r="O102" s="36"/>
      <c r="P102" s="36"/>
      <c r="Q102" s="20"/>
      <c r="R102" s="35"/>
      <c r="S102" s="36"/>
      <c r="T102" s="37" t="str">
        <f aca="false">IF(F102="","",IF(AND(E102&lt;&gt;"",F102&lt;&gt;"",L102&lt;&gt;"",P102&lt;&gt;"",OR(N102&lt;&gt;"",O102&lt;&gt;"")),"Ja","Nein"))</f>
        <v/>
      </c>
      <c r="U102" s="38" t="str">
        <f aca="true">IF(Q102="","",DATE(YEAR(TODAY())+IF(DATE(YEAR(TODAY()),MONTH(Q102),DAY(Q102))&lt;TODAY(),1,0),MONTH(Q102),DAY(Q102)))</f>
        <v/>
      </c>
      <c r="V102" s="39" t="str">
        <f aca="true">IF(Q102="","",U102-TODAY())</f>
        <v/>
      </c>
      <c r="W102" s="40" t="n">
        <f aca="false">IF(AND(Übersicht!$C$13&lt;&gt;"",ISNUMBER(SEARCH(Übersicht!$C$13,E102&amp;" "&amp;F102&amp;" "&amp;G102&amp;" "&amp;L102&amp;" "&amp;P102&amp;" "&amp;N102&amp;" "&amp;O102))),ROW(),10000000)</f>
        <v>10000000</v>
      </c>
      <c r="X102" s="40" t="n">
        <f aca="false">IF(V102="",100000000,V102*10000+ROW())</f>
        <v>100000000</v>
      </c>
    </row>
    <row r="103" customFormat="false" ht="15" hidden="false" customHeight="false" outlineLevel="0" collapsed="false">
      <c r="B103" s="41" t="str">
        <f aca="false">IF(F103="","","K-"&amp;TEXT(ROW()-3,"000"))</f>
        <v/>
      </c>
      <c r="C103" s="42"/>
      <c r="D103" s="42"/>
      <c r="E103" s="43"/>
      <c r="F103" s="43"/>
      <c r="G103" s="43"/>
      <c r="H103" s="43"/>
      <c r="I103" s="42"/>
      <c r="J103" s="43"/>
      <c r="K103" s="42"/>
      <c r="L103" s="43"/>
      <c r="M103" s="42"/>
      <c r="N103" s="43"/>
      <c r="O103" s="43"/>
      <c r="P103" s="43"/>
      <c r="Q103" s="22"/>
      <c r="R103" s="42"/>
      <c r="S103" s="43"/>
      <c r="T103" s="44" t="str">
        <f aca="false">IF(F103="","",IF(AND(E103&lt;&gt;"",F103&lt;&gt;"",L103&lt;&gt;"",P103&lt;&gt;"",OR(N103&lt;&gt;"",O103&lt;&gt;"")),"Ja","Nein"))</f>
        <v/>
      </c>
      <c r="U103" s="45" t="str">
        <f aca="true">IF(Q103="","",DATE(YEAR(TODAY())+IF(DATE(YEAR(TODAY()),MONTH(Q103),DAY(Q103))&lt;TODAY(),1,0),MONTH(Q103),DAY(Q103)))</f>
        <v/>
      </c>
      <c r="V103" s="46" t="str">
        <f aca="true">IF(Q103="","",U103-TODAY())</f>
        <v/>
      </c>
      <c r="W103" s="47" t="n">
        <f aca="false">IF(AND(Übersicht!$C$13&lt;&gt;"",ISNUMBER(SEARCH(Übersicht!$C$13,E103&amp;" "&amp;F103&amp;" "&amp;G103&amp;" "&amp;L103&amp;" "&amp;P103&amp;" "&amp;N103&amp;" "&amp;O103))),ROW(),10000000)</f>
        <v>10000000</v>
      </c>
      <c r="X103" s="47" t="n">
        <f aca="false">IF(V103="",100000000,V103*10000+ROW())</f>
        <v>100000000</v>
      </c>
    </row>
    <row r="104" customFormat="false" ht="15" hidden="false" customHeight="false" outlineLevel="0" collapsed="false">
      <c r="B104" s="34" t="str">
        <f aca="false">IF(F104="","","K-"&amp;TEXT(ROW()-3,"000"))</f>
        <v/>
      </c>
      <c r="C104" s="35"/>
      <c r="D104" s="35"/>
      <c r="E104" s="36"/>
      <c r="F104" s="36"/>
      <c r="G104" s="36"/>
      <c r="H104" s="36"/>
      <c r="I104" s="35"/>
      <c r="J104" s="36"/>
      <c r="K104" s="35"/>
      <c r="L104" s="36"/>
      <c r="M104" s="35"/>
      <c r="N104" s="36"/>
      <c r="O104" s="36"/>
      <c r="P104" s="36"/>
      <c r="Q104" s="20"/>
      <c r="R104" s="35"/>
      <c r="S104" s="36"/>
      <c r="T104" s="37" t="str">
        <f aca="false">IF(F104="","",IF(AND(E104&lt;&gt;"",F104&lt;&gt;"",L104&lt;&gt;"",P104&lt;&gt;"",OR(N104&lt;&gt;"",O104&lt;&gt;"")),"Ja","Nein"))</f>
        <v/>
      </c>
      <c r="U104" s="38" t="str">
        <f aca="true">IF(Q104="","",DATE(YEAR(TODAY())+IF(DATE(YEAR(TODAY()),MONTH(Q104),DAY(Q104))&lt;TODAY(),1,0),MONTH(Q104),DAY(Q104)))</f>
        <v/>
      </c>
      <c r="V104" s="39" t="str">
        <f aca="true">IF(Q104="","",U104-TODAY())</f>
        <v/>
      </c>
      <c r="W104" s="40" t="n">
        <f aca="false">IF(AND(Übersicht!$C$13&lt;&gt;"",ISNUMBER(SEARCH(Übersicht!$C$13,E104&amp;" "&amp;F104&amp;" "&amp;G104&amp;" "&amp;L104&amp;" "&amp;P104&amp;" "&amp;N104&amp;" "&amp;O104))),ROW(),10000000)</f>
        <v>10000000</v>
      </c>
      <c r="X104" s="40" t="n">
        <f aca="false">IF(V104="",100000000,V104*10000+ROW())</f>
        <v>100000000</v>
      </c>
    </row>
    <row r="105" customFormat="false" ht="15" hidden="false" customHeight="false" outlineLevel="0" collapsed="false">
      <c r="B105" s="41" t="str">
        <f aca="false">IF(F105="","","K-"&amp;TEXT(ROW()-3,"000"))</f>
        <v/>
      </c>
      <c r="C105" s="42"/>
      <c r="D105" s="42"/>
      <c r="E105" s="43"/>
      <c r="F105" s="43"/>
      <c r="G105" s="43"/>
      <c r="H105" s="43"/>
      <c r="I105" s="42"/>
      <c r="J105" s="43"/>
      <c r="K105" s="42"/>
      <c r="L105" s="43"/>
      <c r="M105" s="42"/>
      <c r="N105" s="43"/>
      <c r="O105" s="43"/>
      <c r="P105" s="43"/>
      <c r="Q105" s="22"/>
      <c r="R105" s="42"/>
      <c r="S105" s="43"/>
      <c r="T105" s="44" t="str">
        <f aca="false">IF(F105="","",IF(AND(E105&lt;&gt;"",F105&lt;&gt;"",L105&lt;&gt;"",P105&lt;&gt;"",OR(N105&lt;&gt;"",O105&lt;&gt;"")),"Ja","Nein"))</f>
        <v/>
      </c>
      <c r="U105" s="45" t="str">
        <f aca="true">IF(Q105="","",DATE(YEAR(TODAY())+IF(DATE(YEAR(TODAY()),MONTH(Q105),DAY(Q105))&lt;TODAY(),1,0),MONTH(Q105),DAY(Q105)))</f>
        <v/>
      </c>
      <c r="V105" s="46" t="str">
        <f aca="true">IF(Q105="","",U105-TODAY())</f>
        <v/>
      </c>
      <c r="W105" s="47" t="n">
        <f aca="false">IF(AND(Übersicht!$C$13&lt;&gt;"",ISNUMBER(SEARCH(Übersicht!$C$13,E105&amp;" "&amp;F105&amp;" "&amp;G105&amp;" "&amp;L105&amp;" "&amp;P105&amp;" "&amp;N105&amp;" "&amp;O105))),ROW(),10000000)</f>
        <v>10000000</v>
      </c>
      <c r="X105" s="47" t="n">
        <f aca="false">IF(V105="",100000000,V105*10000+ROW())</f>
        <v>100000000</v>
      </c>
    </row>
    <row r="106" customFormat="false" ht="15" hidden="false" customHeight="false" outlineLevel="0" collapsed="false">
      <c r="B106" s="34" t="str">
        <f aca="false">IF(F106="","","K-"&amp;TEXT(ROW()-3,"000"))</f>
        <v/>
      </c>
      <c r="C106" s="35"/>
      <c r="D106" s="35"/>
      <c r="E106" s="36"/>
      <c r="F106" s="36"/>
      <c r="G106" s="36"/>
      <c r="H106" s="36"/>
      <c r="I106" s="35"/>
      <c r="J106" s="36"/>
      <c r="K106" s="35"/>
      <c r="L106" s="36"/>
      <c r="M106" s="35"/>
      <c r="N106" s="36"/>
      <c r="O106" s="36"/>
      <c r="P106" s="36"/>
      <c r="Q106" s="20"/>
      <c r="R106" s="35"/>
      <c r="S106" s="36"/>
      <c r="T106" s="37" t="str">
        <f aca="false">IF(F106="","",IF(AND(E106&lt;&gt;"",F106&lt;&gt;"",L106&lt;&gt;"",P106&lt;&gt;"",OR(N106&lt;&gt;"",O106&lt;&gt;"")),"Ja","Nein"))</f>
        <v/>
      </c>
      <c r="U106" s="38" t="str">
        <f aca="true">IF(Q106="","",DATE(YEAR(TODAY())+IF(DATE(YEAR(TODAY()),MONTH(Q106),DAY(Q106))&lt;TODAY(),1,0),MONTH(Q106),DAY(Q106)))</f>
        <v/>
      </c>
      <c r="V106" s="39" t="str">
        <f aca="true">IF(Q106="","",U106-TODAY())</f>
        <v/>
      </c>
      <c r="W106" s="40" t="n">
        <f aca="false">IF(AND(Übersicht!$C$13&lt;&gt;"",ISNUMBER(SEARCH(Übersicht!$C$13,E106&amp;" "&amp;F106&amp;" "&amp;G106&amp;" "&amp;L106&amp;" "&amp;P106&amp;" "&amp;N106&amp;" "&amp;O106))),ROW(),10000000)</f>
        <v>10000000</v>
      </c>
      <c r="X106" s="40" t="n">
        <f aca="false">IF(V106="",100000000,V106*10000+ROW())</f>
        <v>100000000</v>
      </c>
    </row>
    <row r="107" customFormat="false" ht="15" hidden="false" customHeight="false" outlineLevel="0" collapsed="false">
      <c r="B107" s="41" t="str">
        <f aca="false">IF(F107="","","K-"&amp;TEXT(ROW()-3,"000"))</f>
        <v/>
      </c>
      <c r="C107" s="42"/>
      <c r="D107" s="42"/>
      <c r="E107" s="43"/>
      <c r="F107" s="43"/>
      <c r="G107" s="43"/>
      <c r="H107" s="43"/>
      <c r="I107" s="42"/>
      <c r="J107" s="43"/>
      <c r="K107" s="42"/>
      <c r="L107" s="43"/>
      <c r="M107" s="42"/>
      <c r="N107" s="43"/>
      <c r="O107" s="43"/>
      <c r="P107" s="43"/>
      <c r="Q107" s="22"/>
      <c r="R107" s="42"/>
      <c r="S107" s="43"/>
      <c r="T107" s="44" t="str">
        <f aca="false">IF(F107="","",IF(AND(E107&lt;&gt;"",F107&lt;&gt;"",L107&lt;&gt;"",P107&lt;&gt;"",OR(N107&lt;&gt;"",O107&lt;&gt;"")),"Ja","Nein"))</f>
        <v/>
      </c>
      <c r="U107" s="45" t="str">
        <f aca="true">IF(Q107="","",DATE(YEAR(TODAY())+IF(DATE(YEAR(TODAY()),MONTH(Q107),DAY(Q107))&lt;TODAY(),1,0),MONTH(Q107),DAY(Q107)))</f>
        <v/>
      </c>
      <c r="V107" s="46" t="str">
        <f aca="true">IF(Q107="","",U107-TODAY())</f>
        <v/>
      </c>
      <c r="W107" s="47" t="n">
        <f aca="false">IF(AND(Übersicht!$C$13&lt;&gt;"",ISNUMBER(SEARCH(Übersicht!$C$13,E107&amp;" "&amp;F107&amp;" "&amp;G107&amp;" "&amp;L107&amp;" "&amp;P107&amp;" "&amp;N107&amp;" "&amp;O107))),ROW(),10000000)</f>
        <v>10000000</v>
      </c>
      <c r="X107" s="47" t="n">
        <f aca="false">IF(V107="",100000000,V107*10000+ROW())</f>
        <v>100000000</v>
      </c>
    </row>
    <row r="108" customFormat="false" ht="15" hidden="false" customHeight="false" outlineLevel="0" collapsed="false">
      <c r="B108" s="34" t="str">
        <f aca="false">IF(F108="","","K-"&amp;TEXT(ROW()-3,"000"))</f>
        <v/>
      </c>
      <c r="C108" s="35"/>
      <c r="D108" s="35"/>
      <c r="E108" s="36"/>
      <c r="F108" s="36"/>
      <c r="G108" s="36"/>
      <c r="H108" s="36"/>
      <c r="I108" s="35"/>
      <c r="J108" s="36"/>
      <c r="K108" s="35"/>
      <c r="L108" s="36"/>
      <c r="M108" s="35"/>
      <c r="N108" s="36"/>
      <c r="O108" s="36"/>
      <c r="P108" s="36"/>
      <c r="Q108" s="20"/>
      <c r="R108" s="35"/>
      <c r="S108" s="36"/>
      <c r="T108" s="37" t="str">
        <f aca="false">IF(F108="","",IF(AND(E108&lt;&gt;"",F108&lt;&gt;"",L108&lt;&gt;"",P108&lt;&gt;"",OR(N108&lt;&gt;"",O108&lt;&gt;"")),"Ja","Nein"))</f>
        <v/>
      </c>
      <c r="U108" s="38" t="str">
        <f aca="true">IF(Q108="","",DATE(YEAR(TODAY())+IF(DATE(YEAR(TODAY()),MONTH(Q108),DAY(Q108))&lt;TODAY(),1,0),MONTH(Q108),DAY(Q108)))</f>
        <v/>
      </c>
      <c r="V108" s="39" t="str">
        <f aca="true">IF(Q108="","",U108-TODAY())</f>
        <v/>
      </c>
      <c r="W108" s="40" t="n">
        <f aca="false">IF(AND(Übersicht!$C$13&lt;&gt;"",ISNUMBER(SEARCH(Übersicht!$C$13,E108&amp;" "&amp;F108&amp;" "&amp;G108&amp;" "&amp;L108&amp;" "&amp;P108&amp;" "&amp;N108&amp;" "&amp;O108))),ROW(),10000000)</f>
        <v>10000000</v>
      </c>
      <c r="X108" s="40" t="n">
        <f aca="false">IF(V108="",100000000,V108*10000+ROW())</f>
        <v>100000000</v>
      </c>
    </row>
    <row r="109" customFormat="false" ht="15" hidden="false" customHeight="false" outlineLevel="0" collapsed="false">
      <c r="B109" s="41" t="str">
        <f aca="false">IF(F109="","","K-"&amp;TEXT(ROW()-3,"000"))</f>
        <v/>
      </c>
      <c r="C109" s="42"/>
      <c r="D109" s="42"/>
      <c r="E109" s="43"/>
      <c r="F109" s="43"/>
      <c r="G109" s="43"/>
      <c r="H109" s="43"/>
      <c r="I109" s="42"/>
      <c r="J109" s="43"/>
      <c r="K109" s="42"/>
      <c r="L109" s="43"/>
      <c r="M109" s="42"/>
      <c r="N109" s="43"/>
      <c r="O109" s="43"/>
      <c r="P109" s="43"/>
      <c r="Q109" s="22"/>
      <c r="R109" s="42"/>
      <c r="S109" s="43"/>
      <c r="T109" s="44" t="str">
        <f aca="false">IF(F109="","",IF(AND(E109&lt;&gt;"",F109&lt;&gt;"",L109&lt;&gt;"",P109&lt;&gt;"",OR(N109&lt;&gt;"",O109&lt;&gt;"")),"Ja","Nein"))</f>
        <v/>
      </c>
      <c r="U109" s="45" t="str">
        <f aca="true">IF(Q109="","",DATE(YEAR(TODAY())+IF(DATE(YEAR(TODAY()),MONTH(Q109),DAY(Q109))&lt;TODAY(),1,0),MONTH(Q109),DAY(Q109)))</f>
        <v/>
      </c>
      <c r="V109" s="46" t="str">
        <f aca="true">IF(Q109="","",U109-TODAY())</f>
        <v/>
      </c>
      <c r="W109" s="47" t="n">
        <f aca="false">IF(AND(Übersicht!$C$13&lt;&gt;"",ISNUMBER(SEARCH(Übersicht!$C$13,E109&amp;" "&amp;F109&amp;" "&amp;G109&amp;" "&amp;L109&amp;" "&amp;P109&amp;" "&amp;N109&amp;" "&amp;O109))),ROW(),10000000)</f>
        <v>10000000</v>
      </c>
      <c r="X109" s="47" t="n">
        <f aca="false">IF(V109="",100000000,V109*10000+ROW())</f>
        <v>100000000</v>
      </c>
    </row>
    <row r="110" customFormat="false" ht="15" hidden="false" customHeight="false" outlineLevel="0" collapsed="false">
      <c r="B110" s="34" t="str">
        <f aca="false">IF(F110="","","K-"&amp;TEXT(ROW()-3,"000"))</f>
        <v/>
      </c>
      <c r="C110" s="35"/>
      <c r="D110" s="35"/>
      <c r="E110" s="36"/>
      <c r="F110" s="36"/>
      <c r="G110" s="36"/>
      <c r="H110" s="36"/>
      <c r="I110" s="35"/>
      <c r="J110" s="36"/>
      <c r="K110" s="35"/>
      <c r="L110" s="36"/>
      <c r="M110" s="35"/>
      <c r="N110" s="36"/>
      <c r="O110" s="36"/>
      <c r="P110" s="36"/>
      <c r="Q110" s="20"/>
      <c r="R110" s="35"/>
      <c r="S110" s="36"/>
      <c r="T110" s="37" t="str">
        <f aca="false">IF(F110="","",IF(AND(E110&lt;&gt;"",F110&lt;&gt;"",L110&lt;&gt;"",P110&lt;&gt;"",OR(N110&lt;&gt;"",O110&lt;&gt;"")),"Ja","Nein"))</f>
        <v/>
      </c>
      <c r="U110" s="38" t="str">
        <f aca="true">IF(Q110="","",DATE(YEAR(TODAY())+IF(DATE(YEAR(TODAY()),MONTH(Q110),DAY(Q110))&lt;TODAY(),1,0),MONTH(Q110),DAY(Q110)))</f>
        <v/>
      </c>
      <c r="V110" s="39" t="str">
        <f aca="true">IF(Q110="","",U110-TODAY())</f>
        <v/>
      </c>
      <c r="W110" s="40" t="n">
        <f aca="false">IF(AND(Übersicht!$C$13&lt;&gt;"",ISNUMBER(SEARCH(Übersicht!$C$13,E110&amp;" "&amp;F110&amp;" "&amp;G110&amp;" "&amp;L110&amp;" "&amp;P110&amp;" "&amp;N110&amp;" "&amp;O110))),ROW(),10000000)</f>
        <v>10000000</v>
      </c>
      <c r="X110" s="40" t="n">
        <f aca="false">IF(V110="",100000000,V110*10000+ROW())</f>
        <v>100000000</v>
      </c>
    </row>
    <row r="111" customFormat="false" ht="15" hidden="false" customHeight="false" outlineLevel="0" collapsed="false">
      <c r="B111" s="41" t="str">
        <f aca="false">IF(F111="","","K-"&amp;TEXT(ROW()-3,"000"))</f>
        <v/>
      </c>
      <c r="C111" s="42"/>
      <c r="D111" s="42"/>
      <c r="E111" s="43"/>
      <c r="F111" s="43"/>
      <c r="G111" s="43"/>
      <c r="H111" s="43"/>
      <c r="I111" s="42"/>
      <c r="J111" s="43"/>
      <c r="K111" s="42"/>
      <c r="L111" s="43"/>
      <c r="M111" s="42"/>
      <c r="N111" s="43"/>
      <c r="O111" s="43"/>
      <c r="P111" s="43"/>
      <c r="Q111" s="22"/>
      <c r="R111" s="42"/>
      <c r="S111" s="43"/>
      <c r="T111" s="44" t="str">
        <f aca="false">IF(F111="","",IF(AND(E111&lt;&gt;"",F111&lt;&gt;"",L111&lt;&gt;"",P111&lt;&gt;"",OR(N111&lt;&gt;"",O111&lt;&gt;"")),"Ja","Nein"))</f>
        <v/>
      </c>
      <c r="U111" s="45" t="str">
        <f aca="true">IF(Q111="","",DATE(YEAR(TODAY())+IF(DATE(YEAR(TODAY()),MONTH(Q111),DAY(Q111))&lt;TODAY(),1,0),MONTH(Q111),DAY(Q111)))</f>
        <v/>
      </c>
      <c r="V111" s="46" t="str">
        <f aca="true">IF(Q111="","",U111-TODAY())</f>
        <v/>
      </c>
      <c r="W111" s="47" t="n">
        <f aca="false">IF(AND(Übersicht!$C$13&lt;&gt;"",ISNUMBER(SEARCH(Übersicht!$C$13,E111&amp;" "&amp;F111&amp;" "&amp;G111&amp;" "&amp;L111&amp;" "&amp;P111&amp;" "&amp;N111&amp;" "&amp;O111))),ROW(),10000000)</f>
        <v>10000000</v>
      </c>
      <c r="X111" s="47" t="n">
        <f aca="false">IF(V111="",100000000,V111*10000+ROW())</f>
        <v>100000000</v>
      </c>
    </row>
    <row r="112" customFormat="false" ht="15" hidden="false" customHeight="false" outlineLevel="0" collapsed="false">
      <c r="B112" s="34" t="str">
        <f aca="false">IF(F112="","","K-"&amp;TEXT(ROW()-3,"000"))</f>
        <v/>
      </c>
      <c r="C112" s="35"/>
      <c r="D112" s="35"/>
      <c r="E112" s="36"/>
      <c r="F112" s="36"/>
      <c r="G112" s="36"/>
      <c r="H112" s="36"/>
      <c r="I112" s="35"/>
      <c r="J112" s="36"/>
      <c r="K112" s="35"/>
      <c r="L112" s="36"/>
      <c r="M112" s="35"/>
      <c r="N112" s="36"/>
      <c r="O112" s="36"/>
      <c r="P112" s="36"/>
      <c r="Q112" s="20"/>
      <c r="R112" s="35"/>
      <c r="S112" s="36"/>
      <c r="T112" s="37" t="str">
        <f aca="false">IF(F112="","",IF(AND(E112&lt;&gt;"",F112&lt;&gt;"",L112&lt;&gt;"",P112&lt;&gt;"",OR(N112&lt;&gt;"",O112&lt;&gt;"")),"Ja","Nein"))</f>
        <v/>
      </c>
      <c r="U112" s="38" t="str">
        <f aca="true">IF(Q112="","",DATE(YEAR(TODAY())+IF(DATE(YEAR(TODAY()),MONTH(Q112),DAY(Q112))&lt;TODAY(),1,0),MONTH(Q112),DAY(Q112)))</f>
        <v/>
      </c>
      <c r="V112" s="39" t="str">
        <f aca="true">IF(Q112="","",U112-TODAY())</f>
        <v/>
      </c>
      <c r="W112" s="40" t="n">
        <f aca="false">IF(AND(Übersicht!$C$13&lt;&gt;"",ISNUMBER(SEARCH(Übersicht!$C$13,E112&amp;" "&amp;F112&amp;" "&amp;G112&amp;" "&amp;L112&amp;" "&amp;P112&amp;" "&amp;N112&amp;" "&amp;O112))),ROW(),10000000)</f>
        <v>10000000</v>
      </c>
      <c r="X112" s="40" t="n">
        <f aca="false">IF(V112="",100000000,V112*10000+ROW())</f>
        <v>100000000</v>
      </c>
    </row>
    <row r="113" customFormat="false" ht="15" hidden="false" customHeight="false" outlineLevel="0" collapsed="false">
      <c r="B113" s="41" t="str">
        <f aca="false">IF(F113="","","K-"&amp;TEXT(ROW()-3,"000"))</f>
        <v/>
      </c>
      <c r="C113" s="42"/>
      <c r="D113" s="42"/>
      <c r="E113" s="43"/>
      <c r="F113" s="43"/>
      <c r="G113" s="43"/>
      <c r="H113" s="43"/>
      <c r="I113" s="42"/>
      <c r="J113" s="43"/>
      <c r="K113" s="42"/>
      <c r="L113" s="43"/>
      <c r="M113" s="42"/>
      <c r="N113" s="43"/>
      <c r="O113" s="43"/>
      <c r="P113" s="43"/>
      <c r="Q113" s="22"/>
      <c r="R113" s="42"/>
      <c r="S113" s="43"/>
      <c r="T113" s="44" t="str">
        <f aca="false">IF(F113="","",IF(AND(E113&lt;&gt;"",F113&lt;&gt;"",L113&lt;&gt;"",P113&lt;&gt;"",OR(N113&lt;&gt;"",O113&lt;&gt;"")),"Ja","Nein"))</f>
        <v/>
      </c>
      <c r="U113" s="45" t="str">
        <f aca="true">IF(Q113="","",DATE(YEAR(TODAY())+IF(DATE(YEAR(TODAY()),MONTH(Q113),DAY(Q113))&lt;TODAY(),1,0),MONTH(Q113),DAY(Q113)))</f>
        <v/>
      </c>
      <c r="V113" s="46" t="str">
        <f aca="true">IF(Q113="","",U113-TODAY())</f>
        <v/>
      </c>
      <c r="W113" s="47" t="n">
        <f aca="false">IF(AND(Übersicht!$C$13&lt;&gt;"",ISNUMBER(SEARCH(Übersicht!$C$13,E113&amp;" "&amp;F113&amp;" "&amp;G113&amp;" "&amp;L113&amp;" "&amp;P113&amp;" "&amp;N113&amp;" "&amp;O113))),ROW(),10000000)</f>
        <v>10000000</v>
      </c>
      <c r="X113" s="47" t="n">
        <f aca="false">IF(V113="",100000000,V113*10000+ROW())</f>
        <v>100000000</v>
      </c>
    </row>
    <row r="114" customFormat="false" ht="15" hidden="false" customHeight="false" outlineLevel="0" collapsed="false">
      <c r="B114" s="34" t="str">
        <f aca="false">IF(F114="","","K-"&amp;TEXT(ROW()-3,"000"))</f>
        <v/>
      </c>
      <c r="C114" s="35"/>
      <c r="D114" s="35"/>
      <c r="E114" s="36"/>
      <c r="F114" s="36"/>
      <c r="G114" s="36"/>
      <c r="H114" s="36"/>
      <c r="I114" s="35"/>
      <c r="J114" s="36"/>
      <c r="K114" s="35"/>
      <c r="L114" s="36"/>
      <c r="M114" s="35"/>
      <c r="N114" s="36"/>
      <c r="O114" s="36"/>
      <c r="P114" s="36"/>
      <c r="Q114" s="20"/>
      <c r="R114" s="35"/>
      <c r="S114" s="36"/>
      <c r="T114" s="37" t="str">
        <f aca="false">IF(F114="","",IF(AND(E114&lt;&gt;"",F114&lt;&gt;"",L114&lt;&gt;"",P114&lt;&gt;"",OR(N114&lt;&gt;"",O114&lt;&gt;"")),"Ja","Nein"))</f>
        <v/>
      </c>
      <c r="U114" s="38" t="str">
        <f aca="true">IF(Q114="","",DATE(YEAR(TODAY())+IF(DATE(YEAR(TODAY()),MONTH(Q114),DAY(Q114))&lt;TODAY(),1,0),MONTH(Q114),DAY(Q114)))</f>
        <v/>
      </c>
      <c r="V114" s="39" t="str">
        <f aca="true">IF(Q114="","",U114-TODAY())</f>
        <v/>
      </c>
      <c r="W114" s="40" t="n">
        <f aca="false">IF(AND(Übersicht!$C$13&lt;&gt;"",ISNUMBER(SEARCH(Übersicht!$C$13,E114&amp;" "&amp;F114&amp;" "&amp;G114&amp;" "&amp;L114&amp;" "&amp;P114&amp;" "&amp;N114&amp;" "&amp;O114))),ROW(),10000000)</f>
        <v>10000000</v>
      </c>
      <c r="X114" s="40" t="n">
        <f aca="false">IF(V114="",100000000,V114*10000+ROW())</f>
        <v>100000000</v>
      </c>
    </row>
    <row r="115" customFormat="false" ht="15" hidden="false" customHeight="false" outlineLevel="0" collapsed="false">
      <c r="B115" s="41" t="str">
        <f aca="false">IF(F115="","","K-"&amp;TEXT(ROW()-3,"000"))</f>
        <v/>
      </c>
      <c r="C115" s="42"/>
      <c r="D115" s="42"/>
      <c r="E115" s="43"/>
      <c r="F115" s="43"/>
      <c r="G115" s="43"/>
      <c r="H115" s="43"/>
      <c r="I115" s="42"/>
      <c r="J115" s="43"/>
      <c r="K115" s="42"/>
      <c r="L115" s="43"/>
      <c r="M115" s="42"/>
      <c r="N115" s="43"/>
      <c r="O115" s="43"/>
      <c r="P115" s="43"/>
      <c r="Q115" s="22"/>
      <c r="R115" s="42"/>
      <c r="S115" s="43"/>
      <c r="T115" s="44" t="str">
        <f aca="false">IF(F115="","",IF(AND(E115&lt;&gt;"",F115&lt;&gt;"",L115&lt;&gt;"",P115&lt;&gt;"",OR(N115&lt;&gt;"",O115&lt;&gt;"")),"Ja","Nein"))</f>
        <v/>
      </c>
      <c r="U115" s="45" t="str">
        <f aca="true">IF(Q115="","",DATE(YEAR(TODAY())+IF(DATE(YEAR(TODAY()),MONTH(Q115),DAY(Q115))&lt;TODAY(),1,0),MONTH(Q115),DAY(Q115)))</f>
        <v/>
      </c>
      <c r="V115" s="46" t="str">
        <f aca="true">IF(Q115="","",U115-TODAY())</f>
        <v/>
      </c>
      <c r="W115" s="47" t="n">
        <f aca="false">IF(AND(Übersicht!$C$13&lt;&gt;"",ISNUMBER(SEARCH(Übersicht!$C$13,E115&amp;" "&amp;F115&amp;" "&amp;G115&amp;" "&amp;L115&amp;" "&amp;P115&amp;" "&amp;N115&amp;" "&amp;O115))),ROW(),10000000)</f>
        <v>10000000</v>
      </c>
      <c r="X115" s="47" t="n">
        <f aca="false">IF(V115="",100000000,V115*10000+ROW())</f>
        <v>100000000</v>
      </c>
    </row>
    <row r="116" customFormat="false" ht="15" hidden="false" customHeight="false" outlineLevel="0" collapsed="false">
      <c r="B116" s="34" t="str">
        <f aca="false">IF(F116="","","K-"&amp;TEXT(ROW()-3,"000"))</f>
        <v/>
      </c>
      <c r="C116" s="35"/>
      <c r="D116" s="35"/>
      <c r="E116" s="36"/>
      <c r="F116" s="36"/>
      <c r="G116" s="36"/>
      <c r="H116" s="36"/>
      <c r="I116" s="35"/>
      <c r="J116" s="36"/>
      <c r="K116" s="35"/>
      <c r="L116" s="36"/>
      <c r="M116" s="35"/>
      <c r="N116" s="36"/>
      <c r="O116" s="36"/>
      <c r="P116" s="36"/>
      <c r="Q116" s="20"/>
      <c r="R116" s="35"/>
      <c r="S116" s="36"/>
      <c r="T116" s="37" t="str">
        <f aca="false">IF(F116="","",IF(AND(E116&lt;&gt;"",F116&lt;&gt;"",L116&lt;&gt;"",P116&lt;&gt;"",OR(N116&lt;&gt;"",O116&lt;&gt;"")),"Ja","Nein"))</f>
        <v/>
      </c>
      <c r="U116" s="38" t="str">
        <f aca="true">IF(Q116="","",DATE(YEAR(TODAY())+IF(DATE(YEAR(TODAY()),MONTH(Q116),DAY(Q116))&lt;TODAY(),1,0),MONTH(Q116),DAY(Q116)))</f>
        <v/>
      </c>
      <c r="V116" s="39" t="str">
        <f aca="true">IF(Q116="","",U116-TODAY())</f>
        <v/>
      </c>
      <c r="W116" s="40" t="n">
        <f aca="false">IF(AND(Übersicht!$C$13&lt;&gt;"",ISNUMBER(SEARCH(Übersicht!$C$13,E116&amp;" "&amp;F116&amp;" "&amp;G116&amp;" "&amp;L116&amp;" "&amp;P116&amp;" "&amp;N116&amp;" "&amp;O116))),ROW(),10000000)</f>
        <v>10000000</v>
      </c>
      <c r="X116" s="40" t="n">
        <f aca="false">IF(V116="",100000000,V116*10000+ROW())</f>
        <v>100000000</v>
      </c>
    </row>
    <row r="117" customFormat="false" ht="15" hidden="false" customHeight="false" outlineLevel="0" collapsed="false">
      <c r="B117" s="41" t="str">
        <f aca="false">IF(F117="","","K-"&amp;TEXT(ROW()-3,"000"))</f>
        <v/>
      </c>
      <c r="C117" s="42"/>
      <c r="D117" s="42"/>
      <c r="E117" s="43"/>
      <c r="F117" s="43"/>
      <c r="G117" s="43"/>
      <c r="H117" s="43"/>
      <c r="I117" s="42"/>
      <c r="J117" s="43"/>
      <c r="K117" s="42"/>
      <c r="L117" s="43"/>
      <c r="M117" s="42"/>
      <c r="N117" s="43"/>
      <c r="O117" s="43"/>
      <c r="P117" s="43"/>
      <c r="Q117" s="22"/>
      <c r="R117" s="42"/>
      <c r="S117" s="43"/>
      <c r="T117" s="44" t="str">
        <f aca="false">IF(F117="","",IF(AND(E117&lt;&gt;"",F117&lt;&gt;"",L117&lt;&gt;"",P117&lt;&gt;"",OR(N117&lt;&gt;"",O117&lt;&gt;"")),"Ja","Nein"))</f>
        <v/>
      </c>
      <c r="U117" s="45" t="str">
        <f aca="true">IF(Q117="","",DATE(YEAR(TODAY())+IF(DATE(YEAR(TODAY()),MONTH(Q117),DAY(Q117))&lt;TODAY(),1,0),MONTH(Q117),DAY(Q117)))</f>
        <v/>
      </c>
      <c r="V117" s="46" t="str">
        <f aca="true">IF(Q117="","",U117-TODAY())</f>
        <v/>
      </c>
      <c r="W117" s="47" t="n">
        <f aca="false">IF(AND(Übersicht!$C$13&lt;&gt;"",ISNUMBER(SEARCH(Übersicht!$C$13,E117&amp;" "&amp;F117&amp;" "&amp;G117&amp;" "&amp;L117&amp;" "&amp;P117&amp;" "&amp;N117&amp;" "&amp;O117))),ROW(),10000000)</f>
        <v>10000000</v>
      </c>
      <c r="X117" s="47" t="n">
        <f aca="false">IF(V117="",100000000,V117*10000+ROW())</f>
        <v>100000000</v>
      </c>
    </row>
    <row r="118" customFormat="false" ht="15" hidden="false" customHeight="false" outlineLevel="0" collapsed="false">
      <c r="B118" s="34" t="str">
        <f aca="false">IF(F118="","","K-"&amp;TEXT(ROW()-3,"000"))</f>
        <v/>
      </c>
      <c r="C118" s="35"/>
      <c r="D118" s="35"/>
      <c r="E118" s="36"/>
      <c r="F118" s="36"/>
      <c r="G118" s="36"/>
      <c r="H118" s="36"/>
      <c r="I118" s="35"/>
      <c r="J118" s="36"/>
      <c r="K118" s="35"/>
      <c r="L118" s="36"/>
      <c r="M118" s="35"/>
      <c r="N118" s="36"/>
      <c r="O118" s="36"/>
      <c r="P118" s="36"/>
      <c r="Q118" s="20"/>
      <c r="R118" s="35"/>
      <c r="S118" s="36"/>
      <c r="T118" s="37" t="str">
        <f aca="false">IF(F118="","",IF(AND(E118&lt;&gt;"",F118&lt;&gt;"",L118&lt;&gt;"",P118&lt;&gt;"",OR(N118&lt;&gt;"",O118&lt;&gt;"")),"Ja","Nein"))</f>
        <v/>
      </c>
      <c r="U118" s="38" t="str">
        <f aca="true">IF(Q118="","",DATE(YEAR(TODAY())+IF(DATE(YEAR(TODAY()),MONTH(Q118),DAY(Q118))&lt;TODAY(),1,0),MONTH(Q118),DAY(Q118)))</f>
        <v/>
      </c>
      <c r="V118" s="39" t="str">
        <f aca="true">IF(Q118="","",U118-TODAY())</f>
        <v/>
      </c>
      <c r="W118" s="40" t="n">
        <f aca="false">IF(AND(Übersicht!$C$13&lt;&gt;"",ISNUMBER(SEARCH(Übersicht!$C$13,E118&amp;" "&amp;F118&amp;" "&amp;G118&amp;" "&amp;L118&amp;" "&amp;P118&amp;" "&amp;N118&amp;" "&amp;O118))),ROW(),10000000)</f>
        <v>10000000</v>
      </c>
      <c r="X118" s="40" t="n">
        <f aca="false">IF(V118="",100000000,V118*10000+ROW())</f>
        <v>100000000</v>
      </c>
    </row>
    <row r="119" customFormat="false" ht="15" hidden="false" customHeight="false" outlineLevel="0" collapsed="false">
      <c r="B119" s="41" t="str">
        <f aca="false">IF(F119="","","K-"&amp;TEXT(ROW()-3,"000"))</f>
        <v/>
      </c>
      <c r="C119" s="42"/>
      <c r="D119" s="42"/>
      <c r="E119" s="43"/>
      <c r="F119" s="43"/>
      <c r="G119" s="43"/>
      <c r="H119" s="43"/>
      <c r="I119" s="42"/>
      <c r="J119" s="43"/>
      <c r="K119" s="42"/>
      <c r="L119" s="43"/>
      <c r="M119" s="42"/>
      <c r="N119" s="43"/>
      <c r="O119" s="43"/>
      <c r="P119" s="43"/>
      <c r="Q119" s="22"/>
      <c r="R119" s="42"/>
      <c r="S119" s="43"/>
      <c r="T119" s="44" t="str">
        <f aca="false">IF(F119="","",IF(AND(E119&lt;&gt;"",F119&lt;&gt;"",L119&lt;&gt;"",P119&lt;&gt;"",OR(N119&lt;&gt;"",O119&lt;&gt;"")),"Ja","Nein"))</f>
        <v/>
      </c>
      <c r="U119" s="45" t="str">
        <f aca="true">IF(Q119="","",DATE(YEAR(TODAY())+IF(DATE(YEAR(TODAY()),MONTH(Q119),DAY(Q119))&lt;TODAY(),1,0),MONTH(Q119),DAY(Q119)))</f>
        <v/>
      </c>
      <c r="V119" s="46" t="str">
        <f aca="true">IF(Q119="","",U119-TODAY())</f>
        <v/>
      </c>
      <c r="W119" s="47" t="n">
        <f aca="false">IF(AND(Übersicht!$C$13&lt;&gt;"",ISNUMBER(SEARCH(Übersicht!$C$13,E119&amp;" "&amp;F119&amp;" "&amp;G119&amp;" "&amp;L119&amp;" "&amp;P119&amp;" "&amp;N119&amp;" "&amp;O119))),ROW(),10000000)</f>
        <v>10000000</v>
      </c>
      <c r="X119" s="47" t="n">
        <f aca="false">IF(V119="",100000000,V119*10000+ROW())</f>
        <v>100000000</v>
      </c>
    </row>
    <row r="120" customFormat="false" ht="15" hidden="false" customHeight="false" outlineLevel="0" collapsed="false">
      <c r="B120" s="34" t="str">
        <f aca="false">IF(F120="","","K-"&amp;TEXT(ROW()-3,"000"))</f>
        <v/>
      </c>
      <c r="C120" s="35"/>
      <c r="D120" s="35"/>
      <c r="E120" s="36"/>
      <c r="F120" s="36"/>
      <c r="G120" s="36"/>
      <c r="H120" s="36"/>
      <c r="I120" s="35"/>
      <c r="J120" s="36"/>
      <c r="K120" s="35"/>
      <c r="L120" s="36"/>
      <c r="M120" s="35"/>
      <c r="N120" s="36"/>
      <c r="O120" s="36"/>
      <c r="P120" s="36"/>
      <c r="Q120" s="20"/>
      <c r="R120" s="35"/>
      <c r="S120" s="36"/>
      <c r="T120" s="37" t="str">
        <f aca="false">IF(F120="","",IF(AND(E120&lt;&gt;"",F120&lt;&gt;"",L120&lt;&gt;"",P120&lt;&gt;"",OR(N120&lt;&gt;"",O120&lt;&gt;"")),"Ja","Nein"))</f>
        <v/>
      </c>
      <c r="U120" s="38" t="str">
        <f aca="true">IF(Q120="","",DATE(YEAR(TODAY())+IF(DATE(YEAR(TODAY()),MONTH(Q120),DAY(Q120))&lt;TODAY(),1,0),MONTH(Q120),DAY(Q120)))</f>
        <v/>
      </c>
      <c r="V120" s="39" t="str">
        <f aca="true">IF(Q120="","",U120-TODAY())</f>
        <v/>
      </c>
      <c r="W120" s="40" t="n">
        <f aca="false">IF(AND(Übersicht!$C$13&lt;&gt;"",ISNUMBER(SEARCH(Übersicht!$C$13,E120&amp;" "&amp;F120&amp;" "&amp;G120&amp;" "&amp;L120&amp;" "&amp;P120&amp;" "&amp;N120&amp;" "&amp;O120))),ROW(),10000000)</f>
        <v>10000000</v>
      </c>
      <c r="X120" s="40" t="n">
        <f aca="false">IF(V120="",100000000,V120*10000+ROW())</f>
        <v>100000000</v>
      </c>
    </row>
    <row r="121" customFormat="false" ht="15" hidden="false" customHeight="false" outlineLevel="0" collapsed="false">
      <c r="B121" s="41" t="str">
        <f aca="false">IF(F121="","","K-"&amp;TEXT(ROW()-3,"000"))</f>
        <v/>
      </c>
      <c r="C121" s="42"/>
      <c r="D121" s="42"/>
      <c r="E121" s="43"/>
      <c r="F121" s="43"/>
      <c r="G121" s="43"/>
      <c r="H121" s="43"/>
      <c r="I121" s="42"/>
      <c r="J121" s="43"/>
      <c r="K121" s="42"/>
      <c r="L121" s="43"/>
      <c r="M121" s="42"/>
      <c r="N121" s="43"/>
      <c r="O121" s="43"/>
      <c r="P121" s="43"/>
      <c r="Q121" s="22"/>
      <c r="R121" s="42"/>
      <c r="S121" s="43"/>
      <c r="T121" s="44" t="str">
        <f aca="false">IF(F121="","",IF(AND(E121&lt;&gt;"",F121&lt;&gt;"",L121&lt;&gt;"",P121&lt;&gt;"",OR(N121&lt;&gt;"",O121&lt;&gt;"")),"Ja","Nein"))</f>
        <v/>
      </c>
      <c r="U121" s="45" t="str">
        <f aca="true">IF(Q121="","",DATE(YEAR(TODAY())+IF(DATE(YEAR(TODAY()),MONTH(Q121),DAY(Q121))&lt;TODAY(),1,0),MONTH(Q121),DAY(Q121)))</f>
        <v/>
      </c>
      <c r="V121" s="46" t="str">
        <f aca="true">IF(Q121="","",U121-TODAY())</f>
        <v/>
      </c>
      <c r="W121" s="47" t="n">
        <f aca="false">IF(AND(Übersicht!$C$13&lt;&gt;"",ISNUMBER(SEARCH(Übersicht!$C$13,E121&amp;" "&amp;F121&amp;" "&amp;G121&amp;" "&amp;L121&amp;" "&amp;P121&amp;" "&amp;N121&amp;" "&amp;O121))),ROW(),10000000)</f>
        <v>10000000</v>
      </c>
      <c r="X121" s="47" t="n">
        <f aca="false">IF(V121="",100000000,V121*10000+ROW())</f>
        <v>100000000</v>
      </c>
    </row>
    <row r="122" customFormat="false" ht="15" hidden="false" customHeight="false" outlineLevel="0" collapsed="false">
      <c r="B122" s="34" t="str">
        <f aca="false">IF(F122="","","K-"&amp;TEXT(ROW()-3,"000"))</f>
        <v/>
      </c>
      <c r="C122" s="35"/>
      <c r="D122" s="35"/>
      <c r="E122" s="36"/>
      <c r="F122" s="36"/>
      <c r="G122" s="36"/>
      <c r="H122" s="36"/>
      <c r="I122" s="35"/>
      <c r="J122" s="36"/>
      <c r="K122" s="35"/>
      <c r="L122" s="36"/>
      <c r="M122" s="35"/>
      <c r="N122" s="36"/>
      <c r="O122" s="36"/>
      <c r="P122" s="36"/>
      <c r="Q122" s="20"/>
      <c r="R122" s="35"/>
      <c r="S122" s="36"/>
      <c r="T122" s="37" t="str">
        <f aca="false">IF(F122="","",IF(AND(E122&lt;&gt;"",F122&lt;&gt;"",L122&lt;&gt;"",P122&lt;&gt;"",OR(N122&lt;&gt;"",O122&lt;&gt;"")),"Ja","Nein"))</f>
        <v/>
      </c>
      <c r="U122" s="38" t="str">
        <f aca="true">IF(Q122="","",DATE(YEAR(TODAY())+IF(DATE(YEAR(TODAY()),MONTH(Q122),DAY(Q122))&lt;TODAY(),1,0),MONTH(Q122),DAY(Q122)))</f>
        <v/>
      </c>
      <c r="V122" s="39" t="str">
        <f aca="true">IF(Q122="","",U122-TODAY())</f>
        <v/>
      </c>
      <c r="W122" s="40" t="n">
        <f aca="false">IF(AND(Übersicht!$C$13&lt;&gt;"",ISNUMBER(SEARCH(Übersicht!$C$13,E122&amp;" "&amp;F122&amp;" "&amp;G122&amp;" "&amp;L122&amp;" "&amp;P122&amp;" "&amp;N122&amp;" "&amp;O122))),ROW(),10000000)</f>
        <v>10000000</v>
      </c>
      <c r="X122" s="40" t="n">
        <f aca="false">IF(V122="",100000000,V122*10000+ROW())</f>
        <v>100000000</v>
      </c>
    </row>
    <row r="123" customFormat="false" ht="15" hidden="false" customHeight="false" outlineLevel="0" collapsed="false">
      <c r="B123" s="41" t="str">
        <f aca="false">IF(F123="","","K-"&amp;TEXT(ROW()-3,"000"))</f>
        <v/>
      </c>
      <c r="C123" s="42"/>
      <c r="D123" s="42"/>
      <c r="E123" s="43"/>
      <c r="F123" s="43"/>
      <c r="G123" s="43"/>
      <c r="H123" s="43"/>
      <c r="I123" s="42"/>
      <c r="J123" s="43"/>
      <c r="K123" s="42"/>
      <c r="L123" s="43"/>
      <c r="M123" s="42"/>
      <c r="N123" s="43"/>
      <c r="O123" s="43"/>
      <c r="P123" s="43"/>
      <c r="Q123" s="22"/>
      <c r="R123" s="42"/>
      <c r="S123" s="43"/>
      <c r="T123" s="44" t="str">
        <f aca="false">IF(F123="","",IF(AND(E123&lt;&gt;"",F123&lt;&gt;"",L123&lt;&gt;"",P123&lt;&gt;"",OR(N123&lt;&gt;"",O123&lt;&gt;"")),"Ja","Nein"))</f>
        <v/>
      </c>
      <c r="U123" s="45" t="str">
        <f aca="true">IF(Q123="","",DATE(YEAR(TODAY())+IF(DATE(YEAR(TODAY()),MONTH(Q123),DAY(Q123))&lt;TODAY(),1,0),MONTH(Q123),DAY(Q123)))</f>
        <v/>
      </c>
      <c r="V123" s="46" t="str">
        <f aca="true">IF(Q123="","",U123-TODAY())</f>
        <v/>
      </c>
      <c r="W123" s="47" t="n">
        <f aca="false">IF(AND(Übersicht!$C$13&lt;&gt;"",ISNUMBER(SEARCH(Übersicht!$C$13,E123&amp;" "&amp;F123&amp;" "&amp;G123&amp;" "&amp;L123&amp;" "&amp;P123&amp;" "&amp;N123&amp;" "&amp;O123))),ROW(),10000000)</f>
        <v>10000000</v>
      </c>
      <c r="X123" s="47" t="n">
        <f aca="false">IF(V123="",100000000,V123*10000+ROW())</f>
        <v>100000000</v>
      </c>
    </row>
    <row r="124" customFormat="false" ht="15" hidden="false" customHeight="false" outlineLevel="0" collapsed="false">
      <c r="B124" s="34" t="str">
        <f aca="false">IF(F124="","","K-"&amp;TEXT(ROW()-3,"000"))</f>
        <v/>
      </c>
      <c r="C124" s="35"/>
      <c r="D124" s="35"/>
      <c r="E124" s="36"/>
      <c r="F124" s="36"/>
      <c r="G124" s="36"/>
      <c r="H124" s="36"/>
      <c r="I124" s="35"/>
      <c r="J124" s="36"/>
      <c r="K124" s="35"/>
      <c r="L124" s="36"/>
      <c r="M124" s="35"/>
      <c r="N124" s="36"/>
      <c r="O124" s="36"/>
      <c r="P124" s="36"/>
      <c r="Q124" s="20"/>
      <c r="R124" s="35"/>
      <c r="S124" s="36"/>
      <c r="T124" s="37" t="str">
        <f aca="false">IF(F124="","",IF(AND(E124&lt;&gt;"",F124&lt;&gt;"",L124&lt;&gt;"",P124&lt;&gt;"",OR(N124&lt;&gt;"",O124&lt;&gt;"")),"Ja","Nein"))</f>
        <v/>
      </c>
      <c r="U124" s="38" t="str">
        <f aca="true">IF(Q124="","",DATE(YEAR(TODAY())+IF(DATE(YEAR(TODAY()),MONTH(Q124),DAY(Q124))&lt;TODAY(),1,0),MONTH(Q124),DAY(Q124)))</f>
        <v/>
      </c>
      <c r="V124" s="39" t="str">
        <f aca="true">IF(Q124="","",U124-TODAY())</f>
        <v/>
      </c>
      <c r="W124" s="40" t="n">
        <f aca="false">IF(AND(Übersicht!$C$13&lt;&gt;"",ISNUMBER(SEARCH(Übersicht!$C$13,E124&amp;" "&amp;F124&amp;" "&amp;G124&amp;" "&amp;L124&amp;" "&amp;P124&amp;" "&amp;N124&amp;" "&amp;O124))),ROW(),10000000)</f>
        <v>10000000</v>
      </c>
      <c r="X124" s="40" t="n">
        <f aca="false">IF(V124="",100000000,V124*10000+ROW())</f>
        <v>100000000</v>
      </c>
    </row>
    <row r="125" customFormat="false" ht="15" hidden="false" customHeight="false" outlineLevel="0" collapsed="false">
      <c r="B125" s="41" t="str">
        <f aca="false">IF(F125="","","K-"&amp;TEXT(ROW()-3,"000"))</f>
        <v/>
      </c>
      <c r="C125" s="42"/>
      <c r="D125" s="42"/>
      <c r="E125" s="43"/>
      <c r="F125" s="43"/>
      <c r="G125" s="43"/>
      <c r="H125" s="43"/>
      <c r="I125" s="42"/>
      <c r="J125" s="43"/>
      <c r="K125" s="42"/>
      <c r="L125" s="43"/>
      <c r="M125" s="42"/>
      <c r="N125" s="43"/>
      <c r="O125" s="43"/>
      <c r="P125" s="43"/>
      <c r="Q125" s="22"/>
      <c r="R125" s="42"/>
      <c r="S125" s="43"/>
      <c r="T125" s="44" t="str">
        <f aca="false">IF(F125="","",IF(AND(E125&lt;&gt;"",F125&lt;&gt;"",L125&lt;&gt;"",P125&lt;&gt;"",OR(N125&lt;&gt;"",O125&lt;&gt;"")),"Ja","Nein"))</f>
        <v/>
      </c>
      <c r="U125" s="45" t="str">
        <f aca="true">IF(Q125="","",DATE(YEAR(TODAY())+IF(DATE(YEAR(TODAY()),MONTH(Q125),DAY(Q125))&lt;TODAY(),1,0),MONTH(Q125),DAY(Q125)))</f>
        <v/>
      </c>
      <c r="V125" s="46" t="str">
        <f aca="true">IF(Q125="","",U125-TODAY())</f>
        <v/>
      </c>
      <c r="W125" s="47" t="n">
        <f aca="false">IF(AND(Übersicht!$C$13&lt;&gt;"",ISNUMBER(SEARCH(Übersicht!$C$13,E125&amp;" "&amp;F125&amp;" "&amp;G125&amp;" "&amp;L125&amp;" "&amp;P125&amp;" "&amp;N125&amp;" "&amp;O125))),ROW(),10000000)</f>
        <v>10000000</v>
      </c>
      <c r="X125" s="47" t="n">
        <f aca="false">IF(V125="",100000000,V125*10000+ROW())</f>
        <v>100000000</v>
      </c>
    </row>
    <row r="126" customFormat="false" ht="15" hidden="false" customHeight="false" outlineLevel="0" collapsed="false">
      <c r="B126" s="34" t="str">
        <f aca="false">IF(F126="","","K-"&amp;TEXT(ROW()-3,"000"))</f>
        <v/>
      </c>
      <c r="C126" s="35"/>
      <c r="D126" s="35"/>
      <c r="E126" s="36"/>
      <c r="F126" s="36"/>
      <c r="G126" s="36"/>
      <c r="H126" s="36"/>
      <c r="I126" s="35"/>
      <c r="J126" s="36"/>
      <c r="K126" s="35"/>
      <c r="L126" s="36"/>
      <c r="M126" s="35"/>
      <c r="N126" s="36"/>
      <c r="O126" s="36"/>
      <c r="P126" s="36"/>
      <c r="Q126" s="20"/>
      <c r="R126" s="35"/>
      <c r="S126" s="36"/>
      <c r="T126" s="37" t="str">
        <f aca="false">IF(F126="","",IF(AND(E126&lt;&gt;"",F126&lt;&gt;"",L126&lt;&gt;"",P126&lt;&gt;"",OR(N126&lt;&gt;"",O126&lt;&gt;"")),"Ja","Nein"))</f>
        <v/>
      </c>
      <c r="U126" s="38" t="str">
        <f aca="true">IF(Q126="","",DATE(YEAR(TODAY())+IF(DATE(YEAR(TODAY()),MONTH(Q126),DAY(Q126))&lt;TODAY(),1,0),MONTH(Q126),DAY(Q126)))</f>
        <v/>
      </c>
      <c r="V126" s="39" t="str">
        <f aca="true">IF(Q126="","",U126-TODAY())</f>
        <v/>
      </c>
      <c r="W126" s="40" t="n">
        <f aca="false">IF(AND(Übersicht!$C$13&lt;&gt;"",ISNUMBER(SEARCH(Übersicht!$C$13,E126&amp;" "&amp;F126&amp;" "&amp;G126&amp;" "&amp;L126&amp;" "&amp;P126&amp;" "&amp;N126&amp;" "&amp;O126))),ROW(),10000000)</f>
        <v>10000000</v>
      </c>
      <c r="X126" s="40" t="n">
        <f aca="false">IF(V126="",100000000,V126*10000+ROW())</f>
        <v>100000000</v>
      </c>
    </row>
    <row r="127" customFormat="false" ht="15" hidden="false" customHeight="false" outlineLevel="0" collapsed="false">
      <c r="B127" s="41" t="str">
        <f aca="false">IF(F127="","","K-"&amp;TEXT(ROW()-3,"000"))</f>
        <v/>
      </c>
      <c r="C127" s="42"/>
      <c r="D127" s="42"/>
      <c r="E127" s="43"/>
      <c r="F127" s="43"/>
      <c r="G127" s="43"/>
      <c r="H127" s="43"/>
      <c r="I127" s="42"/>
      <c r="J127" s="43"/>
      <c r="K127" s="42"/>
      <c r="L127" s="43"/>
      <c r="M127" s="42"/>
      <c r="N127" s="43"/>
      <c r="O127" s="43"/>
      <c r="P127" s="43"/>
      <c r="Q127" s="22"/>
      <c r="R127" s="42"/>
      <c r="S127" s="43"/>
      <c r="T127" s="44" t="str">
        <f aca="false">IF(F127="","",IF(AND(E127&lt;&gt;"",F127&lt;&gt;"",L127&lt;&gt;"",P127&lt;&gt;"",OR(N127&lt;&gt;"",O127&lt;&gt;"")),"Ja","Nein"))</f>
        <v/>
      </c>
      <c r="U127" s="45" t="str">
        <f aca="true">IF(Q127="","",DATE(YEAR(TODAY())+IF(DATE(YEAR(TODAY()),MONTH(Q127),DAY(Q127))&lt;TODAY(),1,0),MONTH(Q127),DAY(Q127)))</f>
        <v/>
      </c>
      <c r="V127" s="46" t="str">
        <f aca="true">IF(Q127="","",U127-TODAY())</f>
        <v/>
      </c>
      <c r="W127" s="47" t="n">
        <f aca="false">IF(AND(Übersicht!$C$13&lt;&gt;"",ISNUMBER(SEARCH(Übersicht!$C$13,E127&amp;" "&amp;F127&amp;" "&amp;G127&amp;" "&amp;L127&amp;" "&amp;P127&amp;" "&amp;N127&amp;" "&amp;O127))),ROW(),10000000)</f>
        <v>10000000</v>
      </c>
      <c r="X127" s="47" t="n">
        <f aca="false">IF(V127="",100000000,V127*10000+ROW())</f>
        <v>100000000</v>
      </c>
    </row>
    <row r="128" customFormat="false" ht="15" hidden="false" customHeight="false" outlineLevel="0" collapsed="false">
      <c r="B128" s="34" t="str">
        <f aca="false">IF(F128="","","K-"&amp;TEXT(ROW()-3,"000"))</f>
        <v/>
      </c>
      <c r="C128" s="35"/>
      <c r="D128" s="35"/>
      <c r="E128" s="36"/>
      <c r="F128" s="36"/>
      <c r="G128" s="36"/>
      <c r="H128" s="36"/>
      <c r="I128" s="35"/>
      <c r="J128" s="36"/>
      <c r="K128" s="35"/>
      <c r="L128" s="36"/>
      <c r="M128" s="35"/>
      <c r="N128" s="36"/>
      <c r="O128" s="36"/>
      <c r="P128" s="36"/>
      <c r="Q128" s="20"/>
      <c r="R128" s="35"/>
      <c r="S128" s="36"/>
      <c r="T128" s="37" t="str">
        <f aca="false">IF(F128="","",IF(AND(E128&lt;&gt;"",F128&lt;&gt;"",L128&lt;&gt;"",P128&lt;&gt;"",OR(N128&lt;&gt;"",O128&lt;&gt;"")),"Ja","Nein"))</f>
        <v/>
      </c>
      <c r="U128" s="38" t="str">
        <f aca="true">IF(Q128="","",DATE(YEAR(TODAY())+IF(DATE(YEAR(TODAY()),MONTH(Q128),DAY(Q128))&lt;TODAY(),1,0),MONTH(Q128),DAY(Q128)))</f>
        <v/>
      </c>
      <c r="V128" s="39" t="str">
        <f aca="true">IF(Q128="","",U128-TODAY())</f>
        <v/>
      </c>
      <c r="W128" s="40" t="n">
        <f aca="false">IF(AND(Übersicht!$C$13&lt;&gt;"",ISNUMBER(SEARCH(Übersicht!$C$13,E128&amp;" "&amp;F128&amp;" "&amp;G128&amp;" "&amp;L128&amp;" "&amp;P128&amp;" "&amp;N128&amp;" "&amp;O128))),ROW(),10000000)</f>
        <v>10000000</v>
      </c>
      <c r="X128" s="40" t="n">
        <f aca="false">IF(V128="",100000000,V128*10000+ROW())</f>
        <v>100000000</v>
      </c>
    </row>
    <row r="129" customFormat="false" ht="15" hidden="false" customHeight="false" outlineLevel="0" collapsed="false">
      <c r="B129" s="41" t="str">
        <f aca="false">IF(F129="","","K-"&amp;TEXT(ROW()-3,"000"))</f>
        <v/>
      </c>
      <c r="C129" s="42"/>
      <c r="D129" s="42"/>
      <c r="E129" s="43"/>
      <c r="F129" s="43"/>
      <c r="G129" s="43"/>
      <c r="H129" s="43"/>
      <c r="I129" s="42"/>
      <c r="J129" s="43"/>
      <c r="K129" s="42"/>
      <c r="L129" s="43"/>
      <c r="M129" s="42"/>
      <c r="N129" s="43"/>
      <c r="O129" s="43"/>
      <c r="P129" s="43"/>
      <c r="Q129" s="22"/>
      <c r="R129" s="42"/>
      <c r="S129" s="43"/>
      <c r="T129" s="44" t="str">
        <f aca="false">IF(F129="","",IF(AND(E129&lt;&gt;"",F129&lt;&gt;"",L129&lt;&gt;"",P129&lt;&gt;"",OR(N129&lt;&gt;"",O129&lt;&gt;"")),"Ja","Nein"))</f>
        <v/>
      </c>
      <c r="U129" s="45" t="str">
        <f aca="true">IF(Q129="","",DATE(YEAR(TODAY())+IF(DATE(YEAR(TODAY()),MONTH(Q129),DAY(Q129))&lt;TODAY(),1,0),MONTH(Q129),DAY(Q129)))</f>
        <v/>
      </c>
      <c r="V129" s="46" t="str">
        <f aca="true">IF(Q129="","",U129-TODAY())</f>
        <v/>
      </c>
      <c r="W129" s="47" t="n">
        <f aca="false">IF(AND(Übersicht!$C$13&lt;&gt;"",ISNUMBER(SEARCH(Übersicht!$C$13,E129&amp;" "&amp;F129&amp;" "&amp;G129&amp;" "&amp;L129&amp;" "&amp;P129&amp;" "&amp;N129&amp;" "&amp;O129))),ROW(),10000000)</f>
        <v>10000000</v>
      </c>
      <c r="X129" s="47" t="n">
        <f aca="false">IF(V129="",100000000,V129*10000+ROW())</f>
        <v>100000000</v>
      </c>
    </row>
    <row r="130" customFormat="false" ht="15" hidden="false" customHeight="false" outlineLevel="0" collapsed="false">
      <c r="B130" s="34" t="str">
        <f aca="false">IF(F130="","","K-"&amp;TEXT(ROW()-3,"000"))</f>
        <v/>
      </c>
      <c r="C130" s="35"/>
      <c r="D130" s="35"/>
      <c r="E130" s="36"/>
      <c r="F130" s="36"/>
      <c r="G130" s="36"/>
      <c r="H130" s="36"/>
      <c r="I130" s="35"/>
      <c r="J130" s="36"/>
      <c r="K130" s="35"/>
      <c r="L130" s="36"/>
      <c r="M130" s="35"/>
      <c r="N130" s="36"/>
      <c r="O130" s="36"/>
      <c r="P130" s="36"/>
      <c r="Q130" s="20"/>
      <c r="R130" s="35"/>
      <c r="S130" s="36"/>
      <c r="T130" s="37" t="str">
        <f aca="false">IF(F130="","",IF(AND(E130&lt;&gt;"",F130&lt;&gt;"",L130&lt;&gt;"",P130&lt;&gt;"",OR(N130&lt;&gt;"",O130&lt;&gt;"")),"Ja","Nein"))</f>
        <v/>
      </c>
      <c r="U130" s="38" t="str">
        <f aca="true">IF(Q130="","",DATE(YEAR(TODAY())+IF(DATE(YEAR(TODAY()),MONTH(Q130),DAY(Q130))&lt;TODAY(),1,0),MONTH(Q130),DAY(Q130)))</f>
        <v/>
      </c>
      <c r="V130" s="39" t="str">
        <f aca="true">IF(Q130="","",U130-TODAY())</f>
        <v/>
      </c>
      <c r="W130" s="40" t="n">
        <f aca="false">IF(AND(Übersicht!$C$13&lt;&gt;"",ISNUMBER(SEARCH(Übersicht!$C$13,E130&amp;" "&amp;F130&amp;" "&amp;G130&amp;" "&amp;L130&amp;" "&amp;P130&amp;" "&amp;N130&amp;" "&amp;O130))),ROW(),10000000)</f>
        <v>10000000</v>
      </c>
      <c r="X130" s="40" t="n">
        <f aca="false">IF(V130="",100000000,V130*10000+ROW())</f>
        <v>100000000</v>
      </c>
    </row>
    <row r="131" customFormat="false" ht="15" hidden="false" customHeight="false" outlineLevel="0" collapsed="false">
      <c r="B131" s="41" t="str">
        <f aca="false">IF(F131="","","K-"&amp;TEXT(ROW()-3,"000"))</f>
        <v/>
      </c>
      <c r="C131" s="42"/>
      <c r="D131" s="42"/>
      <c r="E131" s="43"/>
      <c r="F131" s="43"/>
      <c r="G131" s="43"/>
      <c r="H131" s="43"/>
      <c r="I131" s="42"/>
      <c r="J131" s="43"/>
      <c r="K131" s="42"/>
      <c r="L131" s="43"/>
      <c r="M131" s="42"/>
      <c r="N131" s="43"/>
      <c r="O131" s="43"/>
      <c r="P131" s="43"/>
      <c r="Q131" s="22"/>
      <c r="R131" s="42"/>
      <c r="S131" s="43"/>
      <c r="T131" s="44" t="str">
        <f aca="false">IF(F131="","",IF(AND(E131&lt;&gt;"",F131&lt;&gt;"",L131&lt;&gt;"",P131&lt;&gt;"",OR(N131&lt;&gt;"",O131&lt;&gt;"")),"Ja","Nein"))</f>
        <v/>
      </c>
      <c r="U131" s="45" t="str">
        <f aca="true">IF(Q131="","",DATE(YEAR(TODAY())+IF(DATE(YEAR(TODAY()),MONTH(Q131),DAY(Q131))&lt;TODAY(),1,0),MONTH(Q131),DAY(Q131)))</f>
        <v/>
      </c>
      <c r="V131" s="46" t="str">
        <f aca="true">IF(Q131="","",U131-TODAY())</f>
        <v/>
      </c>
      <c r="W131" s="47" t="n">
        <f aca="false">IF(AND(Übersicht!$C$13&lt;&gt;"",ISNUMBER(SEARCH(Übersicht!$C$13,E131&amp;" "&amp;F131&amp;" "&amp;G131&amp;" "&amp;L131&amp;" "&amp;P131&amp;" "&amp;N131&amp;" "&amp;O131))),ROW(),10000000)</f>
        <v>10000000</v>
      </c>
      <c r="X131" s="47" t="n">
        <f aca="false">IF(V131="",100000000,V131*10000+ROW())</f>
        <v>100000000</v>
      </c>
    </row>
    <row r="132" customFormat="false" ht="15" hidden="false" customHeight="false" outlineLevel="0" collapsed="false">
      <c r="B132" s="34" t="str">
        <f aca="false">IF(F132="","","K-"&amp;TEXT(ROW()-3,"000"))</f>
        <v/>
      </c>
      <c r="C132" s="35"/>
      <c r="D132" s="35"/>
      <c r="E132" s="36"/>
      <c r="F132" s="36"/>
      <c r="G132" s="36"/>
      <c r="H132" s="36"/>
      <c r="I132" s="35"/>
      <c r="J132" s="36"/>
      <c r="K132" s="35"/>
      <c r="L132" s="36"/>
      <c r="M132" s="35"/>
      <c r="N132" s="36"/>
      <c r="O132" s="36"/>
      <c r="P132" s="36"/>
      <c r="Q132" s="20"/>
      <c r="R132" s="35"/>
      <c r="S132" s="36"/>
      <c r="T132" s="37" t="str">
        <f aca="false">IF(F132="","",IF(AND(E132&lt;&gt;"",F132&lt;&gt;"",L132&lt;&gt;"",P132&lt;&gt;"",OR(N132&lt;&gt;"",O132&lt;&gt;"")),"Ja","Nein"))</f>
        <v/>
      </c>
      <c r="U132" s="38" t="str">
        <f aca="true">IF(Q132="","",DATE(YEAR(TODAY())+IF(DATE(YEAR(TODAY()),MONTH(Q132),DAY(Q132))&lt;TODAY(),1,0),MONTH(Q132),DAY(Q132)))</f>
        <v/>
      </c>
      <c r="V132" s="39" t="str">
        <f aca="true">IF(Q132="","",U132-TODAY())</f>
        <v/>
      </c>
      <c r="W132" s="40" t="n">
        <f aca="false">IF(AND(Übersicht!$C$13&lt;&gt;"",ISNUMBER(SEARCH(Übersicht!$C$13,E132&amp;" "&amp;F132&amp;" "&amp;G132&amp;" "&amp;L132&amp;" "&amp;P132&amp;" "&amp;N132&amp;" "&amp;O132))),ROW(),10000000)</f>
        <v>10000000</v>
      </c>
      <c r="X132" s="40" t="n">
        <f aca="false">IF(V132="",100000000,V132*10000+ROW())</f>
        <v>100000000</v>
      </c>
    </row>
    <row r="133" customFormat="false" ht="15" hidden="false" customHeight="false" outlineLevel="0" collapsed="false">
      <c r="B133" s="41" t="str">
        <f aca="false">IF(F133="","","K-"&amp;TEXT(ROW()-3,"000"))</f>
        <v/>
      </c>
      <c r="C133" s="42"/>
      <c r="D133" s="42"/>
      <c r="E133" s="43"/>
      <c r="F133" s="43"/>
      <c r="G133" s="43"/>
      <c r="H133" s="43"/>
      <c r="I133" s="42"/>
      <c r="J133" s="43"/>
      <c r="K133" s="42"/>
      <c r="L133" s="43"/>
      <c r="M133" s="42"/>
      <c r="N133" s="43"/>
      <c r="O133" s="43"/>
      <c r="P133" s="43"/>
      <c r="Q133" s="22"/>
      <c r="R133" s="42"/>
      <c r="S133" s="43"/>
      <c r="T133" s="44" t="str">
        <f aca="false">IF(F133="","",IF(AND(E133&lt;&gt;"",F133&lt;&gt;"",L133&lt;&gt;"",P133&lt;&gt;"",OR(N133&lt;&gt;"",O133&lt;&gt;"")),"Ja","Nein"))</f>
        <v/>
      </c>
      <c r="U133" s="45" t="str">
        <f aca="true">IF(Q133="","",DATE(YEAR(TODAY())+IF(DATE(YEAR(TODAY()),MONTH(Q133),DAY(Q133))&lt;TODAY(),1,0),MONTH(Q133),DAY(Q133)))</f>
        <v/>
      </c>
      <c r="V133" s="46" t="str">
        <f aca="true">IF(Q133="","",U133-TODAY())</f>
        <v/>
      </c>
      <c r="W133" s="47" t="n">
        <f aca="false">IF(AND(Übersicht!$C$13&lt;&gt;"",ISNUMBER(SEARCH(Übersicht!$C$13,E133&amp;" "&amp;F133&amp;" "&amp;G133&amp;" "&amp;L133&amp;" "&amp;P133&amp;" "&amp;N133&amp;" "&amp;O133))),ROW(),10000000)</f>
        <v>10000000</v>
      </c>
      <c r="X133" s="47" t="n">
        <f aca="false">IF(V133="",100000000,V133*10000+ROW())</f>
        <v>100000000</v>
      </c>
    </row>
    <row r="134" customFormat="false" ht="15" hidden="false" customHeight="false" outlineLevel="0" collapsed="false">
      <c r="B134" s="34" t="str">
        <f aca="false">IF(F134="","","K-"&amp;TEXT(ROW()-3,"000"))</f>
        <v/>
      </c>
      <c r="C134" s="35"/>
      <c r="D134" s="35"/>
      <c r="E134" s="36"/>
      <c r="F134" s="36"/>
      <c r="G134" s="36"/>
      <c r="H134" s="36"/>
      <c r="I134" s="35"/>
      <c r="J134" s="36"/>
      <c r="K134" s="35"/>
      <c r="L134" s="36"/>
      <c r="M134" s="35"/>
      <c r="N134" s="36"/>
      <c r="O134" s="36"/>
      <c r="P134" s="36"/>
      <c r="Q134" s="20"/>
      <c r="R134" s="35"/>
      <c r="S134" s="36"/>
      <c r="T134" s="37" t="str">
        <f aca="false">IF(F134="","",IF(AND(E134&lt;&gt;"",F134&lt;&gt;"",L134&lt;&gt;"",P134&lt;&gt;"",OR(N134&lt;&gt;"",O134&lt;&gt;"")),"Ja","Nein"))</f>
        <v/>
      </c>
      <c r="U134" s="38" t="str">
        <f aca="true">IF(Q134="","",DATE(YEAR(TODAY())+IF(DATE(YEAR(TODAY()),MONTH(Q134),DAY(Q134))&lt;TODAY(),1,0),MONTH(Q134),DAY(Q134)))</f>
        <v/>
      </c>
      <c r="V134" s="39" t="str">
        <f aca="true">IF(Q134="","",U134-TODAY())</f>
        <v/>
      </c>
      <c r="W134" s="40" t="n">
        <f aca="false">IF(AND(Übersicht!$C$13&lt;&gt;"",ISNUMBER(SEARCH(Übersicht!$C$13,E134&amp;" "&amp;F134&amp;" "&amp;G134&amp;" "&amp;L134&amp;" "&amp;P134&amp;" "&amp;N134&amp;" "&amp;O134))),ROW(),10000000)</f>
        <v>10000000</v>
      </c>
      <c r="X134" s="40" t="n">
        <f aca="false">IF(V134="",100000000,V134*10000+ROW())</f>
        <v>100000000</v>
      </c>
    </row>
    <row r="135" customFormat="false" ht="15" hidden="false" customHeight="false" outlineLevel="0" collapsed="false">
      <c r="B135" s="41" t="str">
        <f aca="false">IF(F135="","","K-"&amp;TEXT(ROW()-3,"000"))</f>
        <v/>
      </c>
      <c r="C135" s="42"/>
      <c r="D135" s="42"/>
      <c r="E135" s="43"/>
      <c r="F135" s="43"/>
      <c r="G135" s="43"/>
      <c r="H135" s="43"/>
      <c r="I135" s="42"/>
      <c r="J135" s="43"/>
      <c r="K135" s="42"/>
      <c r="L135" s="43"/>
      <c r="M135" s="42"/>
      <c r="N135" s="43"/>
      <c r="O135" s="43"/>
      <c r="P135" s="43"/>
      <c r="Q135" s="22"/>
      <c r="R135" s="42"/>
      <c r="S135" s="43"/>
      <c r="T135" s="44" t="str">
        <f aca="false">IF(F135="","",IF(AND(E135&lt;&gt;"",F135&lt;&gt;"",L135&lt;&gt;"",P135&lt;&gt;"",OR(N135&lt;&gt;"",O135&lt;&gt;"")),"Ja","Nein"))</f>
        <v/>
      </c>
      <c r="U135" s="45" t="str">
        <f aca="true">IF(Q135="","",DATE(YEAR(TODAY())+IF(DATE(YEAR(TODAY()),MONTH(Q135),DAY(Q135))&lt;TODAY(),1,0),MONTH(Q135),DAY(Q135)))</f>
        <v/>
      </c>
      <c r="V135" s="46" t="str">
        <f aca="true">IF(Q135="","",U135-TODAY())</f>
        <v/>
      </c>
      <c r="W135" s="47" t="n">
        <f aca="false">IF(AND(Übersicht!$C$13&lt;&gt;"",ISNUMBER(SEARCH(Übersicht!$C$13,E135&amp;" "&amp;F135&amp;" "&amp;G135&amp;" "&amp;L135&amp;" "&amp;P135&amp;" "&amp;N135&amp;" "&amp;O135))),ROW(),10000000)</f>
        <v>10000000</v>
      </c>
      <c r="X135" s="47" t="n">
        <f aca="false">IF(V135="",100000000,V135*10000+ROW())</f>
        <v>100000000</v>
      </c>
    </row>
    <row r="136" customFormat="false" ht="15" hidden="false" customHeight="false" outlineLevel="0" collapsed="false">
      <c r="B136" s="34" t="str">
        <f aca="false">IF(F136="","","K-"&amp;TEXT(ROW()-3,"000"))</f>
        <v/>
      </c>
      <c r="C136" s="35"/>
      <c r="D136" s="35"/>
      <c r="E136" s="36"/>
      <c r="F136" s="36"/>
      <c r="G136" s="36"/>
      <c r="H136" s="36"/>
      <c r="I136" s="35"/>
      <c r="J136" s="36"/>
      <c r="K136" s="35"/>
      <c r="L136" s="36"/>
      <c r="M136" s="35"/>
      <c r="N136" s="36"/>
      <c r="O136" s="36"/>
      <c r="P136" s="36"/>
      <c r="Q136" s="20"/>
      <c r="R136" s="35"/>
      <c r="S136" s="36"/>
      <c r="T136" s="37" t="str">
        <f aca="false">IF(F136="","",IF(AND(E136&lt;&gt;"",F136&lt;&gt;"",L136&lt;&gt;"",P136&lt;&gt;"",OR(N136&lt;&gt;"",O136&lt;&gt;"")),"Ja","Nein"))</f>
        <v/>
      </c>
      <c r="U136" s="38" t="str">
        <f aca="true">IF(Q136="","",DATE(YEAR(TODAY())+IF(DATE(YEAR(TODAY()),MONTH(Q136),DAY(Q136))&lt;TODAY(),1,0),MONTH(Q136),DAY(Q136)))</f>
        <v/>
      </c>
      <c r="V136" s="39" t="str">
        <f aca="true">IF(Q136="","",U136-TODAY())</f>
        <v/>
      </c>
      <c r="W136" s="40" t="n">
        <f aca="false">IF(AND(Übersicht!$C$13&lt;&gt;"",ISNUMBER(SEARCH(Übersicht!$C$13,E136&amp;" "&amp;F136&amp;" "&amp;G136&amp;" "&amp;L136&amp;" "&amp;P136&amp;" "&amp;N136&amp;" "&amp;O136))),ROW(),10000000)</f>
        <v>10000000</v>
      </c>
      <c r="X136" s="40" t="n">
        <f aca="false">IF(V136="",100000000,V136*10000+ROW())</f>
        <v>100000000</v>
      </c>
    </row>
    <row r="137" customFormat="false" ht="15" hidden="false" customHeight="false" outlineLevel="0" collapsed="false">
      <c r="B137" s="41" t="str">
        <f aca="false">IF(F137="","","K-"&amp;TEXT(ROW()-3,"000"))</f>
        <v/>
      </c>
      <c r="C137" s="42"/>
      <c r="D137" s="42"/>
      <c r="E137" s="43"/>
      <c r="F137" s="43"/>
      <c r="G137" s="43"/>
      <c r="H137" s="43"/>
      <c r="I137" s="42"/>
      <c r="J137" s="43"/>
      <c r="K137" s="42"/>
      <c r="L137" s="43"/>
      <c r="M137" s="42"/>
      <c r="N137" s="43"/>
      <c r="O137" s="43"/>
      <c r="P137" s="43"/>
      <c r="Q137" s="22"/>
      <c r="R137" s="42"/>
      <c r="S137" s="43"/>
      <c r="T137" s="44" t="str">
        <f aca="false">IF(F137="","",IF(AND(E137&lt;&gt;"",F137&lt;&gt;"",L137&lt;&gt;"",P137&lt;&gt;"",OR(N137&lt;&gt;"",O137&lt;&gt;"")),"Ja","Nein"))</f>
        <v/>
      </c>
      <c r="U137" s="45" t="str">
        <f aca="true">IF(Q137="","",DATE(YEAR(TODAY())+IF(DATE(YEAR(TODAY()),MONTH(Q137),DAY(Q137))&lt;TODAY(),1,0),MONTH(Q137),DAY(Q137)))</f>
        <v/>
      </c>
      <c r="V137" s="46" t="str">
        <f aca="true">IF(Q137="","",U137-TODAY())</f>
        <v/>
      </c>
      <c r="W137" s="47" t="n">
        <f aca="false">IF(AND(Übersicht!$C$13&lt;&gt;"",ISNUMBER(SEARCH(Übersicht!$C$13,E137&amp;" "&amp;F137&amp;" "&amp;G137&amp;" "&amp;L137&amp;" "&amp;P137&amp;" "&amp;N137&amp;" "&amp;O137))),ROW(),10000000)</f>
        <v>10000000</v>
      </c>
      <c r="X137" s="47" t="n">
        <f aca="false">IF(V137="",100000000,V137*10000+ROW())</f>
        <v>100000000</v>
      </c>
    </row>
    <row r="138" customFormat="false" ht="15" hidden="false" customHeight="false" outlineLevel="0" collapsed="false">
      <c r="B138" s="34" t="str">
        <f aca="false">IF(F138="","","K-"&amp;TEXT(ROW()-3,"000"))</f>
        <v/>
      </c>
      <c r="C138" s="35"/>
      <c r="D138" s="35"/>
      <c r="E138" s="36"/>
      <c r="F138" s="36"/>
      <c r="G138" s="36"/>
      <c r="H138" s="36"/>
      <c r="I138" s="35"/>
      <c r="J138" s="36"/>
      <c r="K138" s="35"/>
      <c r="L138" s="36"/>
      <c r="M138" s="35"/>
      <c r="N138" s="36"/>
      <c r="O138" s="36"/>
      <c r="P138" s="36"/>
      <c r="Q138" s="20"/>
      <c r="R138" s="35"/>
      <c r="S138" s="36"/>
      <c r="T138" s="37" t="str">
        <f aca="false">IF(F138="","",IF(AND(E138&lt;&gt;"",F138&lt;&gt;"",L138&lt;&gt;"",P138&lt;&gt;"",OR(N138&lt;&gt;"",O138&lt;&gt;"")),"Ja","Nein"))</f>
        <v/>
      </c>
      <c r="U138" s="38" t="str">
        <f aca="true">IF(Q138="","",DATE(YEAR(TODAY())+IF(DATE(YEAR(TODAY()),MONTH(Q138),DAY(Q138))&lt;TODAY(),1,0),MONTH(Q138),DAY(Q138)))</f>
        <v/>
      </c>
      <c r="V138" s="39" t="str">
        <f aca="true">IF(Q138="","",U138-TODAY())</f>
        <v/>
      </c>
      <c r="W138" s="40" t="n">
        <f aca="false">IF(AND(Übersicht!$C$13&lt;&gt;"",ISNUMBER(SEARCH(Übersicht!$C$13,E138&amp;" "&amp;F138&amp;" "&amp;G138&amp;" "&amp;L138&amp;" "&amp;P138&amp;" "&amp;N138&amp;" "&amp;O138))),ROW(),10000000)</f>
        <v>10000000</v>
      </c>
      <c r="X138" s="40" t="n">
        <f aca="false">IF(V138="",100000000,V138*10000+ROW())</f>
        <v>100000000</v>
      </c>
    </row>
    <row r="139" customFormat="false" ht="15" hidden="false" customHeight="false" outlineLevel="0" collapsed="false">
      <c r="B139" s="41" t="str">
        <f aca="false">IF(F139="","","K-"&amp;TEXT(ROW()-3,"000"))</f>
        <v/>
      </c>
      <c r="C139" s="42"/>
      <c r="D139" s="42"/>
      <c r="E139" s="43"/>
      <c r="F139" s="43"/>
      <c r="G139" s="43"/>
      <c r="H139" s="43"/>
      <c r="I139" s="42"/>
      <c r="J139" s="43"/>
      <c r="K139" s="42"/>
      <c r="L139" s="43"/>
      <c r="M139" s="42"/>
      <c r="N139" s="43"/>
      <c r="O139" s="43"/>
      <c r="P139" s="43"/>
      <c r="Q139" s="22"/>
      <c r="R139" s="42"/>
      <c r="S139" s="43"/>
      <c r="T139" s="44" t="str">
        <f aca="false">IF(F139="","",IF(AND(E139&lt;&gt;"",F139&lt;&gt;"",L139&lt;&gt;"",P139&lt;&gt;"",OR(N139&lt;&gt;"",O139&lt;&gt;"")),"Ja","Nein"))</f>
        <v/>
      </c>
      <c r="U139" s="45" t="str">
        <f aca="true">IF(Q139="","",DATE(YEAR(TODAY())+IF(DATE(YEAR(TODAY()),MONTH(Q139),DAY(Q139))&lt;TODAY(),1,0),MONTH(Q139),DAY(Q139)))</f>
        <v/>
      </c>
      <c r="V139" s="46" t="str">
        <f aca="true">IF(Q139="","",U139-TODAY())</f>
        <v/>
      </c>
      <c r="W139" s="47" t="n">
        <f aca="false">IF(AND(Übersicht!$C$13&lt;&gt;"",ISNUMBER(SEARCH(Übersicht!$C$13,E139&amp;" "&amp;F139&amp;" "&amp;G139&amp;" "&amp;L139&amp;" "&amp;P139&amp;" "&amp;N139&amp;" "&amp;O139))),ROW(),10000000)</f>
        <v>10000000</v>
      </c>
      <c r="X139" s="47" t="n">
        <f aca="false">IF(V139="",100000000,V139*10000+ROW())</f>
        <v>100000000</v>
      </c>
    </row>
    <row r="140" customFormat="false" ht="15" hidden="false" customHeight="false" outlineLevel="0" collapsed="false">
      <c r="B140" s="34" t="str">
        <f aca="false">IF(F140="","","K-"&amp;TEXT(ROW()-3,"000"))</f>
        <v/>
      </c>
      <c r="C140" s="35"/>
      <c r="D140" s="35"/>
      <c r="E140" s="36"/>
      <c r="F140" s="36"/>
      <c r="G140" s="36"/>
      <c r="H140" s="36"/>
      <c r="I140" s="35"/>
      <c r="J140" s="36"/>
      <c r="K140" s="35"/>
      <c r="L140" s="36"/>
      <c r="M140" s="35"/>
      <c r="N140" s="36"/>
      <c r="O140" s="36"/>
      <c r="P140" s="36"/>
      <c r="Q140" s="20"/>
      <c r="R140" s="35"/>
      <c r="S140" s="36"/>
      <c r="T140" s="37" t="str">
        <f aca="false">IF(F140="","",IF(AND(E140&lt;&gt;"",F140&lt;&gt;"",L140&lt;&gt;"",P140&lt;&gt;"",OR(N140&lt;&gt;"",O140&lt;&gt;"")),"Ja","Nein"))</f>
        <v/>
      </c>
      <c r="U140" s="38" t="str">
        <f aca="true">IF(Q140="","",DATE(YEAR(TODAY())+IF(DATE(YEAR(TODAY()),MONTH(Q140),DAY(Q140))&lt;TODAY(),1,0),MONTH(Q140),DAY(Q140)))</f>
        <v/>
      </c>
      <c r="V140" s="39" t="str">
        <f aca="true">IF(Q140="","",U140-TODAY())</f>
        <v/>
      </c>
      <c r="W140" s="40" t="n">
        <f aca="false">IF(AND(Übersicht!$C$13&lt;&gt;"",ISNUMBER(SEARCH(Übersicht!$C$13,E140&amp;" "&amp;F140&amp;" "&amp;G140&amp;" "&amp;L140&amp;" "&amp;P140&amp;" "&amp;N140&amp;" "&amp;O140))),ROW(),10000000)</f>
        <v>10000000</v>
      </c>
      <c r="X140" s="40" t="n">
        <f aca="false">IF(V140="",100000000,V140*10000+ROW())</f>
        <v>100000000</v>
      </c>
    </row>
    <row r="141" customFormat="false" ht="15" hidden="false" customHeight="false" outlineLevel="0" collapsed="false">
      <c r="B141" s="41" t="str">
        <f aca="false">IF(F141="","","K-"&amp;TEXT(ROW()-3,"000"))</f>
        <v/>
      </c>
      <c r="C141" s="42"/>
      <c r="D141" s="42"/>
      <c r="E141" s="43"/>
      <c r="F141" s="43"/>
      <c r="G141" s="43"/>
      <c r="H141" s="43"/>
      <c r="I141" s="42"/>
      <c r="J141" s="43"/>
      <c r="K141" s="42"/>
      <c r="L141" s="43"/>
      <c r="M141" s="42"/>
      <c r="N141" s="43"/>
      <c r="O141" s="43"/>
      <c r="P141" s="43"/>
      <c r="Q141" s="22"/>
      <c r="R141" s="42"/>
      <c r="S141" s="43"/>
      <c r="T141" s="44" t="str">
        <f aca="false">IF(F141="","",IF(AND(E141&lt;&gt;"",F141&lt;&gt;"",L141&lt;&gt;"",P141&lt;&gt;"",OR(N141&lt;&gt;"",O141&lt;&gt;"")),"Ja","Nein"))</f>
        <v/>
      </c>
      <c r="U141" s="45" t="str">
        <f aca="true">IF(Q141="","",DATE(YEAR(TODAY())+IF(DATE(YEAR(TODAY()),MONTH(Q141),DAY(Q141))&lt;TODAY(),1,0),MONTH(Q141),DAY(Q141)))</f>
        <v/>
      </c>
      <c r="V141" s="46" t="str">
        <f aca="true">IF(Q141="","",U141-TODAY())</f>
        <v/>
      </c>
      <c r="W141" s="47" t="n">
        <f aca="false">IF(AND(Übersicht!$C$13&lt;&gt;"",ISNUMBER(SEARCH(Übersicht!$C$13,E141&amp;" "&amp;F141&amp;" "&amp;G141&amp;" "&amp;L141&amp;" "&amp;P141&amp;" "&amp;N141&amp;" "&amp;O141))),ROW(),10000000)</f>
        <v>10000000</v>
      </c>
      <c r="X141" s="47" t="n">
        <f aca="false">IF(V141="",100000000,V141*10000+ROW())</f>
        <v>100000000</v>
      </c>
    </row>
    <row r="142" customFormat="false" ht="15" hidden="false" customHeight="false" outlineLevel="0" collapsed="false">
      <c r="B142" s="34" t="str">
        <f aca="false">IF(F142="","","K-"&amp;TEXT(ROW()-3,"000"))</f>
        <v/>
      </c>
      <c r="C142" s="35"/>
      <c r="D142" s="35"/>
      <c r="E142" s="36"/>
      <c r="F142" s="36"/>
      <c r="G142" s="36"/>
      <c r="H142" s="36"/>
      <c r="I142" s="35"/>
      <c r="J142" s="36"/>
      <c r="K142" s="35"/>
      <c r="L142" s="36"/>
      <c r="M142" s="35"/>
      <c r="N142" s="36"/>
      <c r="O142" s="36"/>
      <c r="P142" s="36"/>
      <c r="Q142" s="20"/>
      <c r="R142" s="35"/>
      <c r="S142" s="36"/>
      <c r="T142" s="37" t="str">
        <f aca="false">IF(F142="","",IF(AND(E142&lt;&gt;"",F142&lt;&gt;"",L142&lt;&gt;"",P142&lt;&gt;"",OR(N142&lt;&gt;"",O142&lt;&gt;"")),"Ja","Nein"))</f>
        <v/>
      </c>
      <c r="U142" s="38" t="str">
        <f aca="true">IF(Q142="","",DATE(YEAR(TODAY())+IF(DATE(YEAR(TODAY()),MONTH(Q142),DAY(Q142))&lt;TODAY(),1,0),MONTH(Q142),DAY(Q142)))</f>
        <v/>
      </c>
      <c r="V142" s="39" t="str">
        <f aca="true">IF(Q142="","",U142-TODAY())</f>
        <v/>
      </c>
      <c r="W142" s="40" t="n">
        <f aca="false">IF(AND(Übersicht!$C$13&lt;&gt;"",ISNUMBER(SEARCH(Übersicht!$C$13,E142&amp;" "&amp;F142&amp;" "&amp;G142&amp;" "&amp;L142&amp;" "&amp;P142&amp;" "&amp;N142&amp;" "&amp;O142))),ROW(),10000000)</f>
        <v>10000000</v>
      </c>
      <c r="X142" s="40" t="n">
        <f aca="false">IF(V142="",100000000,V142*10000+ROW())</f>
        <v>100000000</v>
      </c>
    </row>
    <row r="143" customFormat="false" ht="15" hidden="false" customHeight="false" outlineLevel="0" collapsed="false">
      <c r="B143" s="41" t="str">
        <f aca="false">IF(F143="","","K-"&amp;TEXT(ROW()-3,"000"))</f>
        <v/>
      </c>
      <c r="C143" s="42"/>
      <c r="D143" s="42"/>
      <c r="E143" s="43"/>
      <c r="F143" s="43"/>
      <c r="G143" s="43"/>
      <c r="H143" s="43"/>
      <c r="I143" s="42"/>
      <c r="J143" s="43"/>
      <c r="K143" s="42"/>
      <c r="L143" s="43"/>
      <c r="M143" s="42"/>
      <c r="N143" s="43"/>
      <c r="O143" s="43"/>
      <c r="P143" s="43"/>
      <c r="Q143" s="22"/>
      <c r="R143" s="42"/>
      <c r="S143" s="43"/>
      <c r="T143" s="44" t="str">
        <f aca="false">IF(F143="","",IF(AND(E143&lt;&gt;"",F143&lt;&gt;"",L143&lt;&gt;"",P143&lt;&gt;"",OR(N143&lt;&gt;"",O143&lt;&gt;"")),"Ja","Nein"))</f>
        <v/>
      </c>
      <c r="U143" s="45" t="str">
        <f aca="true">IF(Q143="","",DATE(YEAR(TODAY())+IF(DATE(YEAR(TODAY()),MONTH(Q143),DAY(Q143))&lt;TODAY(),1,0),MONTH(Q143),DAY(Q143)))</f>
        <v/>
      </c>
      <c r="V143" s="46" t="str">
        <f aca="true">IF(Q143="","",U143-TODAY())</f>
        <v/>
      </c>
      <c r="W143" s="47" t="n">
        <f aca="false">IF(AND(Übersicht!$C$13&lt;&gt;"",ISNUMBER(SEARCH(Übersicht!$C$13,E143&amp;" "&amp;F143&amp;" "&amp;G143&amp;" "&amp;L143&amp;" "&amp;P143&amp;" "&amp;N143&amp;" "&amp;O143))),ROW(),10000000)</f>
        <v>10000000</v>
      </c>
      <c r="X143" s="47" t="n">
        <f aca="false">IF(V143="",100000000,V143*10000+ROW())</f>
        <v>100000000</v>
      </c>
    </row>
    <row r="144" customFormat="false" ht="15" hidden="false" customHeight="false" outlineLevel="0" collapsed="false">
      <c r="B144" s="34" t="str">
        <f aca="false">IF(F144="","","K-"&amp;TEXT(ROW()-3,"000"))</f>
        <v/>
      </c>
      <c r="C144" s="35"/>
      <c r="D144" s="35"/>
      <c r="E144" s="36"/>
      <c r="F144" s="36"/>
      <c r="G144" s="36"/>
      <c r="H144" s="36"/>
      <c r="I144" s="35"/>
      <c r="J144" s="36"/>
      <c r="K144" s="35"/>
      <c r="L144" s="36"/>
      <c r="M144" s="35"/>
      <c r="N144" s="36"/>
      <c r="O144" s="36"/>
      <c r="P144" s="36"/>
      <c r="Q144" s="20"/>
      <c r="R144" s="35"/>
      <c r="S144" s="36"/>
      <c r="T144" s="37" t="str">
        <f aca="false">IF(F144="","",IF(AND(E144&lt;&gt;"",F144&lt;&gt;"",L144&lt;&gt;"",P144&lt;&gt;"",OR(N144&lt;&gt;"",O144&lt;&gt;"")),"Ja","Nein"))</f>
        <v/>
      </c>
      <c r="U144" s="38" t="str">
        <f aca="true">IF(Q144="","",DATE(YEAR(TODAY())+IF(DATE(YEAR(TODAY()),MONTH(Q144),DAY(Q144))&lt;TODAY(),1,0),MONTH(Q144),DAY(Q144)))</f>
        <v/>
      </c>
      <c r="V144" s="39" t="str">
        <f aca="true">IF(Q144="","",U144-TODAY())</f>
        <v/>
      </c>
      <c r="W144" s="40" t="n">
        <f aca="false">IF(AND(Übersicht!$C$13&lt;&gt;"",ISNUMBER(SEARCH(Übersicht!$C$13,E144&amp;" "&amp;F144&amp;" "&amp;G144&amp;" "&amp;L144&amp;" "&amp;P144&amp;" "&amp;N144&amp;" "&amp;O144))),ROW(),10000000)</f>
        <v>10000000</v>
      </c>
      <c r="X144" s="40" t="n">
        <f aca="false">IF(V144="",100000000,V144*10000+ROW())</f>
        <v>100000000</v>
      </c>
    </row>
    <row r="145" customFormat="false" ht="15" hidden="false" customHeight="false" outlineLevel="0" collapsed="false">
      <c r="B145" s="41" t="str">
        <f aca="false">IF(F145="","","K-"&amp;TEXT(ROW()-3,"000"))</f>
        <v/>
      </c>
      <c r="C145" s="42"/>
      <c r="D145" s="42"/>
      <c r="E145" s="43"/>
      <c r="F145" s="43"/>
      <c r="G145" s="43"/>
      <c r="H145" s="43"/>
      <c r="I145" s="42"/>
      <c r="J145" s="43"/>
      <c r="K145" s="42"/>
      <c r="L145" s="43"/>
      <c r="M145" s="42"/>
      <c r="N145" s="43"/>
      <c r="O145" s="43"/>
      <c r="P145" s="43"/>
      <c r="Q145" s="22"/>
      <c r="R145" s="42"/>
      <c r="S145" s="43"/>
      <c r="T145" s="44" t="str">
        <f aca="false">IF(F145="","",IF(AND(E145&lt;&gt;"",F145&lt;&gt;"",L145&lt;&gt;"",P145&lt;&gt;"",OR(N145&lt;&gt;"",O145&lt;&gt;"")),"Ja","Nein"))</f>
        <v/>
      </c>
      <c r="U145" s="45" t="str">
        <f aca="true">IF(Q145="","",DATE(YEAR(TODAY())+IF(DATE(YEAR(TODAY()),MONTH(Q145),DAY(Q145))&lt;TODAY(),1,0),MONTH(Q145),DAY(Q145)))</f>
        <v/>
      </c>
      <c r="V145" s="46" t="str">
        <f aca="true">IF(Q145="","",U145-TODAY())</f>
        <v/>
      </c>
      <c r="W145" s="47" t="n">
        <f aca="false">IF(AND(Übersicht!$C$13&lt;&gt;"",ISNUMBER(SEARCH(Übersicht!$C$13,E145&amp;" "&amp;F145&amp;" "&amp;G145&amp;" "&amp;L145&amp;" "&amp;P145&amp;" "&amp;N145&amp;" "&amp;O145))),ROW(),10000000)</f>
        <v>10000000</v>
      </c>
      <c r="X145" s="47" t="n">
        <f aca="false">IF(V145="",100000000,V145*10000+ROW())</f>
        <v>100000000</v>
      </c>
    </row>
    <row r="146" customFormat="false" ht="15" hidden="false" customHeight="false" outlineLevel="0" collapsed="false">
      <c r="B146" s="34" t="str">
        <f aca="false">IF(F146="","","K-"&amp;TEXT(ROW()-3,"000"))</f>
        <v/>
      </c>
      <c r="C146" s="35"/>
      <c r="D146" s="35"/>
      <c r="E146" s="36"/>
      <c r="F146" s="36"/>
      <c r="G146" s="36"/>
      <c r="H146" s="36"/>
      <c r="I146" s="35"/>
      <c r="J146" s="36"/>
      <c r="K146" s="35"/>
      <c r="L146" s="36"/>
      <c r="M146" s="35"/>
      <c r="N146" s="36"/>
      <c r="O146" s="36"/>
      <c r="P146" s="36"/>
      <c r="Q146" s="20"/>
      <c r="R146" s="35"/>
      <c r="S146" s="36"/>
      <c r="T146" s="37" t="str">
        <f aca="false">IF(F146="","",IF(AND(E146&lt;&gt;"",F146&lt;&gt;"",L146&lt;&gt;"",P146&lt;&gt;"",OR(N146&lt;&gt;"",O146&lt;&gt;"")),"Ja","Nein"))</f>
        <v/>
      </c>
      <c r="U146" s="38" t="str">
        <f aca="true">IF(Q146="","",DATE(YEAR(TODAY())+IF(DATE(YEAR(TODAY()),MONTH(Q146),DAY(Q146))&lt;TODAY(),1,0),MONTH(Q146),DAY(Q146)))</f>
        <v/>
      </c>
      <c r="V146" s="39" t="str">
        <f aca="true">IF(Q146="","",U146-TODAY())</f>
        <v/>
      </c>
      <c r="W146" s="40" t="n">
        <f aca="false">IF(AND(Übersicht!$C$13&lt;&gt;"",ISNUMBER(SEARCH(Übersicht!$C$13,E146&amp;" "&amp;F146&amp;" "&amp;G146&amp;" "&amp;L146&amp;" "&amp;P146&amp;" "&amp;N146&amp;" "&amp;O146))),ROW(),10000000)</f>
        <v>10000000</v>
      </c>
      <c r="X146" s="40" t="n">
        <f aca="false">IF(V146="",100000000,V146*10000+ROW())</f>
        <v>100000000</v>
      </c>
    </row>
    <row r="147" customFormat="false" ht="15" hidden="false" customHeight="false" outlineLevel="0" collapsed="false">
      <c r="B147" s="41" t="str">
        <f aca="false">IF(F147="","","K-"&amp;TEXT(ROW()-3,"000"))</f>
        <v/>
      </c>
      <c r="C147" s="42"/>
      <c r="D147" s="42"/>
      <c r="E147" s="43"/>
      <c r="F147" s="43"/>
      <c r="G147" s="43"/>
      <c r="H147" s="43"/>
      <c r="I147" s="42"/>
      <c r="J147" s="43"/>
      <c r="K147" s="42"/>
      <c r="L147" s="43"/>
      <c r="M147" s="42"/>
      <c r="N147" s="43"/>
      <c r="O147" s="43"/>
      <c r="P147" s="43"/>
      <c r="Q147" s="22"/>
      <c r="R147" s="42"/>
      <c r="S147" s="43"/>
      <c r="T147" s="44" t="str">
        <f aca="false">IF(F147="","",IF(AND(E147&lt;&gt;"",F147&lt;&gt;"",L147&lt;&gt;"",P147&lt;&gt;"",OR(N147&lt;&gt;"",O147&lt;&gt;"")),"Ja","Nein"))</f>
        <v/>
      </c>
      <c r="U147" s="45" t="str">
        <f aca="true">IF(Q147="","",DATE(YEAR(TODAY())+IF(DATE(YEAR(TODAY()),MONTH(Q147),DAY(Q147))&lt;TODAY(),1,0),MONTH(Q147),DAY(Q147)))</f>
        <v/>
      </c>
      <c r="V147" s="46" t="str">
        <f aca="true">IF(Q147="","",U147-TODAY())</f>
        <v/>
      </c>
      <c r="W147" s="47" t="n">
        <f aca="false">IF(AND(Übersicht!$C$13&lt;&gt;"",ISNUMBER(SEARCH(Übersicht!$C$13,E147&amp;" "&amp;F147&amp;" "&amp;G147&amp;" "&amp;L147&amp;" "&amp;P147&amp;" "&amp;N147&amp;" "&amp;O147))),ROW(),10000000)</f>
        <v>10000000</v>
      </c>
      <c r="X147" s="47" t="n">
        <f aca="false">IF(V147="",100000000,V147*10000+ROW())</f>
        <v>100000000</v>
      </c>
    </row>
    <row r="148" customFormat="false" ht="15" hidden="false" customHeight="false" outlineLevel="0" collapsed="false">
      <c r="B148" s="34" t="str">
        <f aca="false">IF(F148="","","K-"&amp;TEXT(ROW()-3,"000"))</f>
        <v/>
      </c>
      <c r="C148" s="35"/>
      <c r="D148" s="35"/>
      <c r="E148" s="36"/>
      <c r="F148" s="36"/>
      <c r="G148" s="36"/>
      <c r="H148" s="36"/>
      <c r="I148" s="35"/>
      <c r="J148" s="36"/>
      <c r="K148" s="35"/>
      <c r="L148" s="36"/>
      <c r="M148" s="35"/>
      <c r="N148" s="36"/>
      <c r="O148" s="36"/>
      <c r="P148" s="36"/>
      <c r="Q148" s="20"/>
      <c r="R148" s="35"/>
      <c r="S148" s="36"/>
      <c r="T148" s="37" t="str">
        <f aca="false">IF(F148="","",IF(AND(E148&lt;&gt;"",F148&lt;&gt;"",L148&lt;&gt;"",P148&lt;&gt;"",OR(N148&lt;&gt;"",O148&lt;&gt;"")),"Ja","Nein"))</f>
        <v/>
      </c>
      <c r="U148" s="38" t="str">
        <f aca="true">IF(Q148="","",DATE(YEAR(TODAY())+IF(DATE(YEAR(TODAY()),MONTH(Q148),DAY(Q148))&lt;TODAY(),1,0),MONTH(Q148),DAY(Q148)))</f>
        <v/>
      </c>
      <c r="V148" s="39" t="str">
        <f aca="true">IF(Q148="","",U148-TODAY())</f>
        <v/>
      </c>
      <c r="W148" s="40" t="n">
        <f aca="false">IF(AND(Übersicht!$C$13&lt;&gt;"",ISNUMBER(SEARCH(Übersicht!$C$13,E148&amp;" "&amp;F148&amp;" "&amp;G148&amp;" "&amp;L148&amp;" "&amp;P148&amp;" "&amp;N148&amp;" "&amp;O148))),ROW(),10000000)</f>
        <v>10000000</v>
      </c>
      <c r="X148" s="40" t="n">
        <f aca="false">IF(V148="",100000000,V148*10000+ROW())</f>
        <v>100000000</v>
      </c>
    </row>
    <row r="149" customFormat="false" ht="15" hidden="false" customHeight="false" outlineLevel="0" collapsed="false">
      <c r="B149" s="41" t="str">
        <f aca="false">IF(F149="","","K-"&amp;TEXT(ROW()-3,"000"))</f>
        <v/>
      </c>
      <c r="C149" s="42"/>
      <c r="D149" s="42"/>
      <c r="E149" s="43"/>
      <c r="F149" s="43"/>
      <c r="G149" s="43"/>
      <c r="H149" s="43"/>
      <c r="I149" s="42"/>
      <c r="J149" s="43"/>
      <c r="K149" s="42"/>
      <c r="L149" s="43"/>
      <c r="M149" s="42"/>
      <c r="N149" s="43"/>
      <c r="O149" s="43"/>
      <c r="P149" s="43"/>
      <c r="Q149" s="22"/>
      <c r="R149" s="42"/>
      <c r="S149" s="43"/>
      <c r="T149" s="44" t="str">
        <f aca="false">IF(F149="","",IF(AND(E149&lt;&gt;"",F149&lt;&gt;"",L149&lt;&gt;"",P149&lt;&gt;"",OR(N149&lt;&gt;"",O149&lt;&gt;"")),"Ja","Nein"))</f>
        <v/>
      </c>
      <c r="U149" s="45" t="str">
        <f aca="true">IF(Q149="","",DATE(YEAR(TODAY())+IF(DATE(YEAR(TODAY()),MONTH(Q149),DAY(Q149))&lt;TODAY(),1,0),MONTH(Q149),DAY(Q149)))</f>
        <v/>
      </c>
      <c r="V149" s="46" t="str">
        <f aca="true">IF(Q149="","",U149-TODAY())</f>
        <v/>
      </c>
      <c r="W149" s="47" t="n">
        <f aca="false">IF(AND(Übersicht!$C$13&lt;&gt;"",ISNUMBER(SEARCH(Übersicht!$C$13,E149&amp;" "&amp;F149&amp;" "&amp;G149&amp;" "&amp;L149&amp;" "&amp;P149&amp;" "&amp;N149&amp;" "&amp;O149))),ROW(),10000000)</f>
        <v>10000000</v>
      </c>
      <c r="X149" s="47" t="n">
        <f aca="false">IF(V149="",100000000,V149*10000+ROW())</f>
        <v>100000000</v>
      </c>
    </row>
    <row r="150" customFormat="false" ht="15" hidden="false" customHeight="false" outlineLevel="0" collapsed="false">
      <c r="B150" s="34" t="str">
        <f aca="false">IF(F150="","","K-"&amp;TEXT(ROW()-3,"000"))</f>
        <v/>
      </c>
      <c r="C150" s="35"/>
      <c r="D150" s="35"/>
      <c r="E150" s="36"/>
      <c r="F150" s="36"/>
      <c r="G150" s="36"/>
      <c r="H150" s="36"/>
      <c r="I150" s="35"/>
      <c r="J150" s="36"/>
      <c r="K150" s="35"/>
      <c r="L150" s="36"/>
      <c r="M150" s="35"/>
      <c r="N150" s="36"/>
      <c r="O150" s="36"/>
      <c r="P150" s="36"/>
      <c r="Q150" s="20"/>
      <c r="R150" s="35"/>
      <c r="S150" s="36"/>
      <c r="T150" s="37" t="str">
        <f aca="false">IF(F150="","",IF(AND(E150&lt;&gt;"",F150&lt;&gt;"",L150&lt;&gt;"",P150&lt;&gt;"",OR(N150&lt;&gt;"",O150&lt;&gt;"")),"Ja","Nein"))</f>
        <v/>
      </c>
      <c r="U150" s="38" t="str">
        <f aca="true">IF(Q150="","",DATE(YEAR(TODAY())+IF(DATE(YEAR(TODAY()),MONTH(Q150),DAY(Q150))&lt;TODAY(),1,0),MONTH(Q150),DAY(Q150)))</f>
        <v/>
      </c>
      <c r="V150" s="39" t="str">
        <f aca="true">IF(Q150="","",U150-TODAY())</f>
        <v/>
      </c>
      <c r="W150" s="40" t="n">
        <f aca="false">IF(AND(Übersicht!$C$13&lt;&gt;"",ISNUMBER(SEARCH(Übersicht!$C$13,E150&amp;" "&amp;F150&amp;" "&amp;G150&amp;" "&amp;L150&amp;" "&amp;P150&amp;" "&amp;N150&amp;" "&amp;O150))),ROW(),10000000)</f>
        <v>10000000</v>
      </c>
      <c r="X150" s="40" t="n">
        <f aca="false">IF(V150="",100000000,V150*10000+ROW())</f>
        <v>100000000</v>
      </c>
    </row>
    <row r="151" customFormat="false" ht="15" hidden="false" customHeight="false" outlineLevel="0" collapsed="false">
      <c r="B151" s="41" t="str">
        <f aca="false">IF(F151="","","K-"&amp;TEXT(ROW()-3,"000"))</f>
        <v/>
      </c>
      <c r="C151" s="42"/>
      <c r="D151" s="42"/>
      <c r="E151" s="43"/>
      <c r="F151" s="43"/>
      <c r="G151" s="43"/>
      <c r="H151" s="43"/>
      <c r="I151" s="42"/>
      <c r="J151" s="43"/>
      <c r="K151" s="42"/>
      <c r="L151" s="43"/>
      <c r="M151" s="42"/>
      <c r="N151" s="43"/>
      <c r="O151" s="43"/>
      <c r="P151" s="43"/>
      <c r="Q151" s="22"/>
      <c r="R151" s="42"/>
      <c r="S151" s="43"/>
      <c r="T151" s="44" t="str">
        <f aca="false">IF(F151="","",IF(AND(E151&lt;&gt;"",F151&lt;&gt;"",L151&lt;&gt;"",P151&lt;&gt;"",OR(N151&lt;&gt;"",O151&lt;&gt;"")),"Ja","Nein"))</f>
        <v/>
      </c>
      <c r="U151" s="45" t="str">
        <f aca="true">IF(Q151="","",DATE(YEAR(TODAY())+IF(DATE(YEAR(TODAY()),MONTH(Q151),DAY(Q151))&lt;TODAY(),1,0),MONTH(Q151),DAY(Q151)))</f>
        <v/>
      </c>
      <c r="V151" s="46" t="str">
        <f aca="true">IF(Q151="","",U151-TODAY())</f>
        <v/>
      </c>
      <c r="W151" s="47" t="n">
        <f aca="false">IF(AND(Übersicht!$C$13&lt;&gt;"",ISNUMBER(SEARCH(Übersicht!$C$13,E151&amp;" "&amp;F151&amp;" "&amp;G151&amp;" "&amp;L151&amp;" "&amp;P151&amp;" "&amp;N151&amp;" "&amp;O151))),ROW(),10000000)</f>
        <v>10000000</v>
      </c>
      <c r="X151" s="47" t="n">
        <f aca="false">IF(V151="",100000000,V151*10000+ROW())</f>
        <v>100000000</v>
      </c>
    </row>
    <row r="152" customFormat="false" ht="15" hidden="false" customHeight="false" outlineLevel="0" collapsed="false">
      <c r="B152" s="34" t="str">
        <f aca="false">IF(F152="","","K-"&amp;TEXT(ROW()-3,"000"))</f>
        <v/>
      </c>
      <c r="C152" s="35"/>
      <c r="D152" s="35"/>
      <c r="E152" s="36"/>
      <c r="F152" s="36"/>
      <c r="G152" s="36"/>
      <c r="H152" s="36"/>
      <c r="I152" s="35"/>
      <c r="J152" s="36"/>
      <c r="K152" s="35"/>
      <c r="L152" s="36"/>
      <c r="M152" s="35"/>
      <c r="N152" s="36"/>
      <c r="O152" s="36"/>
      <c r="P152" s="36"/>
      <c r="Q152" s="20"/>
      <c r="R152" s="35"/>
      <c r="S152" s="36"/>
      <c r="T152" s="37" t="str">
        <f aca="false">IF(F152="","",IF(AND(E152&lt;&gt;"",F152&lt;&gt;"",L152&lt;&gt;"",P152&lt;&gt;"",OR(N152&lt;&gt;"",O152&lt;&gt;"")),"Ja","Nein"))</f>
        <v/>
      </c>
      <c r="U152" s="38" t="str">
        <f aca="true">IF(Q152="","",DATE(YEAR(TODAY())+IF(DATE(YEAR(TODAY()),MONTH(Q152),DAY(Q152))&lt;TODAY(),1,0),MONTH(Q152),DAY(Q152)))</f>
        <v/>
      </c>
      <c r="V152" s="39" t="str">
        <f aca="true">IF(Q152="","",U152-TODAY())</f>
        <v/>
      </c>
      <c r="W152" s="40" t="n">
        <f aca="false">IF(AND(Übersicht!$C$13&lt;&gt;"",ISNUMBER(SEARCH(Übersicht!$C$13,E152&amp;" "&amp;F152&amp;" "&amp;G152&amp;" "&amp;L152&amp;" "&amp;P152&amp;" "&amp;N152&amp;" "&amp;O152))),ROW(),10000000)</f>
        <v>10000000</v>
      </c>
      <c r="X152" s="40" t="n">
        <f aca="false">IF(V152="",100000000,V152*10000+ROW())</f>
        <v>100000000</v>
      </c>
    </row>
    <row r="153" customFormat="false" ht="15" hidden="false" customHeight="false" outlineLevel="0" collapsed="false">
      <c r="B153" s="41" t="str">
        <f aca="false">IF(F153="","","K-"&amp;TEXT(ROW()-3,"000"))</f>
        <v/>
      </c>
      <c r="C153" s="42"/>
      <c r="D153" s="42"/>
      <c r="E153" s="43"/>
      <c r="F153" s="43"/>
      <c r="G153" s="43"/>
      <c r="H153" s="43"/>
      <c r="I153" s="42"/>
      <c r="J153" s="43"/>
      <c r="K153" s="42"/>
      <c r="L153" s="43"/>
      <c r="M153" s="42"/>
      <c r="N153" s="43"/>
      <c r="O153" s="43"/>
      <c r="P153" s="43"/>
      <c r="Q153" s="22"/>
      <c r="R153" s="42"/>
      <c r="S153" s="43"/>
      <c r="T153" s="44" t="str">
        <f aca="false">IF(F153="","",IF(AND(E153&lt;&gt;"",F153&lt;&gt;"",L153&lt;&gt;"",P153&lt;&gt;"",OR(N153&lt;&gt;"",O153&lt;&gt;"")),"Ja","Nein"))</f>
        <v/>
      </c>
      <c r="U153" s="45" t="str">
        <f aca="true">IF(Q153="","",DATE(YEAR(TODAY())+IF(DATE(YEAR(TODAY()),MONTH(Q153),DAY(Q153))&lt;TODAY(),1,0),MONTH(Q153),DAY(Q153)))</f>
        <v/>
      </c>
      <c r="V153" s="46" t="str">
        <f aca="true">IF(Q153="","",U153-TODAY())</f>
        <v/>
      </c>
      <c r="W153" s="47" t="n">
        <f aca="false">IF(AND(Übersicht!$C$13&lt;&gt;"",ISNUMBER(SEARCH(Übersicht!$C$13,E153&amp;" "&amp;F153&amp;" "&amp;G153&amp;" "&amp;L153&amp;" "&amp;P153&amp;" "&amp;N153&amp;" "&amp;O153))),ROW(),10000000)</f>
        <v>10000000</v>
      </c>
      <c r="X153" s="47" t="n">
        <f aca="false">IF(V153="",100000000,V153*10000+ROW())</f>
        <v>100000000</v>
      </c>
    </row>
  </sheetData>
  <autoFilter ref="B3:V153"/>
  <mergeCells count="2">
    <mergeCell ref="B1:V1"/>
    <mergeCell ref="B2:V2"/>
  </mergeCells>
  <conditionalFormatting sqref="T4:T153">
    <cfRule type="cellIs" priority="2" operator="equal" aboveAverage="0" equalAverage="0" bottom="0" percent="0" rank="0" text="" dxfId="13">
      <formula>"Nein"</formula>
    </cfRule>
    <cfRule type="cellIs" priority="3" operator="equal" aboveAverage="0" equalAverage="0" bottom="0" percent="0" rank="0" text="" dxfId="14">
      <formula>"Ja"</formula>
    </cfRule>
  </conditionalFormatting>
  <conditionalFormatting sqref="V4:V153">
    <cfRule type="cellIs" priority="4" operator="between" aboveAverage="0" equalAverage="0" bottom="0" percent="0" rank="0" text="" dxfId="15">
      <formula>0</formula>
      <formula>30</formula>
    </cfRule>
  </conditionalFormatting>
  <conditionalFormatting sqref="B4:S153">
    <cfRule type="expression" priority="5" aboveAverage="0" equalAverage="0" bottom="0" percent="0" rank="0" text="" dxfId="16">
      <formula>$R4="Inaktiv"</formula>
    </cfRule>
  </conditionalFormatting>
  <dataValidations count="5">
    <dataValidation allowBlank="true" errorStyle="stop" operator="between" showDropDown="false" showErrorMessage="false" showInputMessage="false" sqref="C4:C153" type="list">
      <formula1>Listen!$B$5:$B$6</formula1>
      <formula2>0</formula2>
    </dataValidation>
    <dataValidation allowBlank="true" errorStyle="stop" operator="between" showDropDown="false" showErrorMessage="false" showInputMessage="false" sqref="D4:D153" type="list">
      <formula1>Listen!$D$5:$D$7</formula1>
      <formula2>0</formula2>
    </dataValidation>
    <dataValidation allowBlank="true" errorStyle="stop" operator="between" showDropDown="false" showErrorMessage="false" showInputMessage="false" sqref="I4:I153" type="list">
      <formula1>Listen!$F$5:$F$11</formula1>
      <formula2>0</formula2>
    </dataValidation>
    <dataValidation allowBlank="true" errorStyle="stop" operator="between" showDropDown="false" showErrorMessage="false" showInputMessage="false" sqref="R4:R153" type="list">
      <formula1>Listen!$H$5:$H$6</formula1>
      <formula2>0</formula2>
    </dataValidation>
    <dataValidation allowBlank="true" errorStyle="stop" operator="between" showDropDown="false" showErrorMessage="false" showInputMessage="false" sqref="M4:M153" type="list">
      <formula1>Listen!$J$5:$J$14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2026-09-05T14:49:59Z</dcterms:created>
  <dc:creator>openpyxl</dc:creator>
  <dc:description/>
  <dc:language>en-US</dc:language>
  <cp:lastModifiedBy/>
  <dcterms:modified xsi:type="dcterms:W3CDTF">2026-09-05T14:50:00Z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