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ergi\Documents\SEO\SEO\AA_Webs\Excel Vorlage\Generador\"/>
    </mc:Choice>
  </mc:AlternateContent>
  <xr:revisionPtr revIDLastSave="0" documentId="13_ncr:1_{11852CF9-790B-4BE7-9FA8-DC903E5EDEE7}" xr6:coauthVersionLast="47" xr6:coauthVersionMax="47" xr10:uidLastSave="{00000000-0000-0000-0000-000000000000}"/>
  <bookViews>
    <workbookView xWindow="690" yWindow="690" windowWidth="25500" windowHeight="13500" tabRatio="500" xr2:uid="{00000000-000D-0000-FFFF-FFFF00000000}"/>
  </bookViews>
  <sheets>
    <sheet name="Übersicht" sheetId="1" r:id="rId1"/>
    <sheet name="Adressbuch" sheetId="2" r:id="rId2"/>
    <sheet name="Listen &amp; Hinweise" sheetId="3" r:id="rId3"/>
  </sheets>
  <definedNames>
    <definedName name="_xlnm._FilterDatabase" localSheetId="1" hidden="1">Adressbuch!$B$4:$U$84</definedName>
    <definedName name="_xlnm.Print_Area" localSheetId="1">Adressbuch!$B$1:$U$84</definedName>
    <definedName name="_xlnm.Print_Area" localSheetId="2">'Listen &amp; Hinweise'!$B$2:$H$31</definedName>
    <definedName name="_xlnm.Print_Area" localSheetId="0">Übersicht!$B$1:$F$29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84" i="2" l="1"/>
  <c r="V84" i="2"/>
  <c r="T84" i="2"/>
  <c r="S84" i="2"/>
  <c r="R84" i="2"/>
  <c r="B84" i="2"/>
  <c r="W83" i="2"/>
  <c r="V83" i="2"/>
  <c r="T83" i="2"/>
  <c r="S83" i="2"/>
  <c r="R83" i="2"/>
  <c r="B83" i="2"/>
  <c r="W82" i="2"/>
  <c r="V82" i="2"/>
  <c r="T82" i="2"/>
  <c r="S82" i="2"/>
  <c r="R82" i="2"/>
  <c r="B82" i="2"/>
  <c r="W81" i="2"/>
  <c r="V81" i="2"/>
  <c r="T81" i="2"/>
  <c r="S81" i="2"/>
  <c r="R81" i="2"/>
  <c r="B81" i="2"/>
  <c r="W80" i="2"/>
  <c r="V80" i="2"/>
  <c r="T80" i="2"/>
  <c r="S80" i="2"/>
  <c r="R80" i="2"/>
  <c r="B80" i="2"/>
  <c r="W79" i="2"/>
  <c r="V79" i="2"/>
  <c r="T79" i="2"/>
  <c r="S79" i="2"/>
  <c r="R79" i="2"/>
  <c r="B79" i="2"/>
  <c r="W78" i="2"/>
  <c r="V78" i="2"/>
  <c r="T78" i="2"/>
  <c r="S78" i="2"/>
  <c r="R78" i="2"/>
  <c r="B78" i="2"/>
  <c r="W77" i="2"/>
  <c r="V77" i="2"/>
  <c r="T77" i="2"/>
  <c r="S77" i="2"/>
  <c r="R77" i="2"/>
  <c r="B77" i="2"/>
  <c r="W76" i="2"/>
  <c r="V76" i="2"/>
  <c r="T76" i="2"/>
  <c r="S76" i="2"/>
  <c r="R76" i="2"/>
  <c r="B76" i="2"/>
  <c r="W75" i="2"/>
  <c r="V75" i="2"/>
  <c r="T75" i="2"/>
  <c r="S75" i="2"/>
  <c r="R75" i="2"/>
  <c r="B75" i="2"/>
  <c r="W74" i="2"/>
  <c r="V74" i="2"/>
  <c r="T74" i="2"/>
  <c r="S74" i="2"/>
  <c r="R74" i="2"/>
  <c r="B74" i="2"/>
  <c r="W73" i="2"/>
  <c r="V73" i="2"/>
  <c r="T73" i="2"/>
  <c r="S73" i="2"/>
  <c r="R73" i="2"/>
  <c r="B73" i="2"/>
  <c r="W72" i="2"/>
  <c r="V72" i="2"/>
  <c r="T72" i="2"/>
  <c r="S72" i="2"/>
  <c r="R72" i="2"/>
  <c r="B72" i="2"/>
  <c r="W71" i="2"/>
  <c r="V71" i="2"/>
  <c r="T71" i="2"/>
  <c r="S71" i="2"/>
  <c r="R71" i="2"/>
  <c r="B71" i="2"/>
  <c r="W70" i="2"/>
  <c r="V70" i="2"/>
  <c r="T70" i="2"/>
  <c r="S70" i="2"/>
  <c r="R70" i="2"/>
  <c r="B70" i="2"/>
  <c r="W69" i="2"/>
  <c r="V69" i="2"/>
  <c r="T69" i="2"/>
  <c r="S69" i="2"/>
  <c r="R69" i="2"/>
  <c r="B69" i="2"/>
  <c r="W68" i="2"/>
  <c r="V68" i="2"/>
  <c r="T68" i="2"/>
  <c r="S68" i="2"/>
  <c r="R68" i="2"/>
  <c r="B68" i="2"/>
  <c r="W67" i="2"/>
  <c r="V67" i="2"/>
  <c r="T67" i="2"/>
  <c r="S67" i="2"/>
  <c r="R67" i="2"/>
  <c r="B67" i="2"/>
  <c r="W66" i="2"/>
  <c r="V66" i="2"/>
  <c r="T66" i="2"/>
  <c r="S66" i="2"/>
  <c r="R66" i="2"/>
  <c r="B66" i="2"/>
  <c r="W65" i="2"/>
  <c r="V65" i="2"/>
  <c r="T65" i="2"/>
  <c r="S65" i="2"/>
  <c r="R65" i="2"/>
  <c r="B65" i="2"/>
  <c r="W64" i="2"/>
  <c r="V64" i="2"/>
  <c r="T64" i="2"/>
  <c r="S64" i="2"/>
  <c r="R64" i="2"/>
  <c r="B64" i="2"/>
  <c r="W63" i="2"/>
  <c r="V63" i="2"/>
  <c r="T63" i="2"/>
  <c r="S63" i="2"/>
  <c r="R63" i="2"/>
  <c r="B63" i="2"/>
  <c r="W62" i="2"/>
  <c r="V62" i="2"/>
  <c r="T62" i="2"/>
  <c r="S62" i="2"/>
  <c r="R62" i="2"/>
  <c r="B62" i="2"/>
  <c r="W61" i="2"/>
  <c r="V61" i="2"/>
  <c r="T61" i="2"/>
  <c r="S61" i="2"/>
  <c r="R61" i="2"/>
  <c r="B61" i="2"/>
  <c r="W60" i="2"/>
  <c r="V60" i="2"/>
  <c r="T60" i="2"/>
  <c r="S60" i="2"/>
  <c r="R60" i="2"/>
  <c r="B60" i="2"/>
  <c r="W59" i="2"/>
  <c r="V59" i="2"/>
  <c r="T59" i="2"/>
  <c r="S59" i="2"/>
  <c r="R59" i="2"/>
  <c r="B59" i="2"/>
  <c r="W58" i="2"/>
  <c r="V58" i="2"/>
  <c r="T58" i="2"/>
  <c r="S58" i="2"/>
  <c r="R58" i="2"/>
  <c r="B58" i="2"/>
  <c r="W57" i="2"/>
  <c r="V57" i="2"/>
  <c r="T57" i="2"/>
  <c r="S57" i="2"/>
  <c r="R57" i="2"/>
  <c r="B57" i="2"/>
  <c r="W56" i="2"/>
  <c r="V56" i="2"/>
  <c r="T56" i="2"/>
  <c r="S56" i="2"/>
  <c r="R56" i="2"/>
  <c r="B56" i="2"/>
  <c r="W55" i="2"/>
  <c r="V55" i="2"/>
  <c r="T55" i="2"/>
  <c r="S55" i="2"/>
  <c r="R55" i="2"/>
  <c r="B55" i="2"/>
  <c r="W54" i="2"/>
  <c r="V54" i="2"/>
  <c r="T54" i="2"/>
  <c r="S54" i="2"/>
  <c r="R54" i="2"/>
  <c r="B54" i="2"/>
  <c r="W53" i="2"/>
  <c r="V53" i="2"/>
  <c r="T53" i="2"/>
  <c r="S53" i="2"/>
  <c r="R53" i="2"/>
  <c r="B53" i="2"/>
  <c r="W52" i="2"/>
  <c r="V52" i="2"/>
  <c r="T52" i="2"/>
  <c r="S52" i="2"/>
  <c r="R52" i="2"/>
  <c r="B52" i="2"/>
  <c r="W51" i="2"/>
  <c r="V51" i="2"/>
  <c r="T51" i="2"/>
  <c r="S51" i="2"/>
  <c r="R51" i="2"/>
  <c r="B51" i="2"/>
  <c r="W50" i="2"/>
  <c r="V50" i="2"/>
  <c r="T50" i="2"/>
  <c r="S50" i="2"/>
  <c r="R50" i="2"/>
  <c r="B50" i="2"/>
  <c r="W49" i="2"/>
  <c r="V49" i="2"/>
  <c r="T49" i="2"/>
  <c r="S49" i="2"/>
  <c r="R49" i="2"/>
  <c r="B49" i="2"/>
  <c r="W48" i="2"/>
  <c r="V48" i="2"/>
  <c r="T48" i="2"/>
  <c r="S48" i="2"/>
  <c r="R48" i="2"/>
  <c r="B48" i="2"/>
  <c r="W47" i="2"/>
  <c r="V47" i="2"/>
  <c r="T47" i="2"/>
  <c r="S47" i="2"/>
  <c r="R47" i="2"/>
  <c r="B47" i="2"/>
  <c r="W46" i="2"/>
  <c r="V46" i="2"/>
  <c r="T46" i="2"/>
  <c r="S46" i="2"/>
  <c r="R46" i="2"/>
  <c r="B46" i="2"/>
  <c r="W45" i="2"/>
  <c r="V45" i="2"/>
  <c r="T45" i="2"/>
  <c r="S45" i="2"/>
  <c r="R45" i="2"/>
  <c r="B45" i="2"/>
  <c r="W44" i="2"/>
  <c r="V44" i="2"/>
  <c r="T44" i="2"/>
  <c r="S44" i="2"/>
  <c r="R44" i="2"/>
  <c r="B44" i="2"/>
  <c r="W43" i="2"/>
  <c r="V43" i="2"/>
  <c r="T43" i="2"/>
  <c r="S43" i="2"/>
  <c r="R43" i="2"/>
  <c r="B43" i="2"/>
  <c r="W42" i="2"/>
  <c r="V42" i="2"/>
  <c r="T42" i="2"/>
  <c r="S42" i="2"/>
  <c r="R42" i="2"/>
  <c r="B42" i="2"/>
  <c r="W41" i="2"/>
  <c r="V41" i="2"/>
  <c r="T41" i="2"/>
  <c r="S41" i="2"/>
  <c r="R41" i="2"/>
  <c r="B41" i="2"/>
  <c r="W40" i="2"/>
  <c r="V40" i="2"/>
  <c r="T40" i="2"/>
  <c r="S40" i="2"/>
  <c r="R40" i="2"/>
  <c r="B40" i="2"/>
  <c r="W39" i="2"/>
  <c r="V39" i="2"/>
  <c r="T39" i="2"/>
  <c r="S39" i="2"/>
  <c r="R39" i="2"/>
  <c r="B39" i="2"/>
  <c r="W38" i="2"/>
  <c r="V38" i="2"/>
  <c r="T38" i="2"/>
  <c r="S38" i="2"/>
  <c r="R38" i="2"/>
  <c r="B38" i="2"/>
  <c r="W37" i="2"/>
  <c r="V37" i="2"/>
  <c r="T37" i="2"/>
  <c r="S37" i="2"/>
  <c r="R37" i="2"/>
  <c r="B37" i="2"/>
  <c r="W36" i="2"/>
  <c r="V36" i="2"/>
  <c r="T36" i="2"/>
  <c r="S36" i="2"/>
  <c r="R36" i="2"/>
  <c r="B36" i="2"/>
  <c r="W35" i="2"/>
  <c r="V35" i="2"/>
  <c r="T35" i="2"/>
  <c r="S35" i="2"/>
  <c r="R35" i="2"/>
  <c r="B35" i="2"/>
  <c r="W34" i="2"/>
  <c r="V34" i="2"/>
  <c r="T34" i="2"/>
  <c r="S34" i="2"/>
  <c r="R34" i="2"/>
  <c r="B34" i="2"/>
  <c r="W33" i="2"/>
  <c r="V33" i="2"/>
  <c r="T33" i="2"/>
  <c r="S33" i="2"/>
  <c r="R33" i="2"/>
  <c r="B33" i="2"/>
  <c r="W32" i="2"/>
  <c r="V32" i="2"/>
  <c r="T32" i="2"/>
  <c r="S32" i="2"/>
  <c r="R32" i="2"/>
  <c r="B32" i="2"/>
  <c r="W31" i="2"/>
  <c r="V31" i="2"/>
  <c r="T31" i="2"/>
  <c r="S31" i="2"/>
  <c r="R31" i="2"/>
  <c r="B31" i="2"/>
  <c r="W30" i="2"/>
  <c r="V30" i="2"/>
  <c r="T30" i="2"/>
  <c r="S30" i="2"/>
  <c r="R30" i="2"/>
  <c r="B30" i="2"/>
  <c r="W29" i="2"/>
  <c r="V29" i="2"/>
  <c r="T29" i="2"/>
  <c r="S29" i="2"/>
  <c r="R29" i="2"/>
  <c r="B29" i="2"/>
  <c r="W28" i="2"/>
  <c r="V28" i="2"/>
  <c r="T28" i="2"/>
  <c r="S28" i="2"/>
  <c r="R28" i="2"/>
  <c r="B28" i="2"/>
  <c r="W27" i="2"/>
  <c r="V27" i="2"/>
  <c r="T27" i="2"/>
  <c r="S27" i="2"/>
  <c r="R27" i="2"/>
  <c r="B27" i="2"/>
  <c r="W26" i="2"/>
  <c r="V26" i="2"/>
  <c r="T26" i="2"/>
  <c r="S26" i="2"/>
  <c r="R26" i="2"/>
  <c r="B26" i="2"/>
  <c r="W25" i="2"/>
  <c r="V25" i="2"/>
  <c r="T25" i="2"/>
  <c r="S25" i="2"/>
  <c r="R25" i="2"/>
  <c r="B25" i="2"/>
  <c r="W24" i="2"/>
  <c r="V24" i="2"/>
  <c r="T24" i="2"/>
  <c r="S24" i="2"/>
  <c r="R24" i="2"/>
  <c r="B24" i="2"/>
  <c r="W23" i="2"/>
  <c r="V23" i="2"/>
  <c r="T23" i="2"/>
  <c r="S23" i="2"/>
  <c r="R23" i="2"/>
  <c r="B23" i="2"/>
  <c r="W22" i="2"/>
  <c r="T22" i="2"/>
  <c r="S22" i="2"/>
  <c r="V22" i="2" s="1"/>
  <c r="R22" i="2"/>
  <c r="B22" i="2"/>
  <c r="W21" i="2"/>
  <c r="T21" i="2"/>
  <c r="S21" i="2"/>
  <c r="V21" i="2" s="1"/>
  <c r="R21" i="2"/>
  <c r="B21" i="2"/>
  <c r="W20" i="2"/>
  <c r="T20" i="2"/>
  <c r="S20" i="2"/>
  <c r="V20" i="2" s="1"/>
  <c r="R20" i="2"/>
  <c r="B20" i="2"/>
  <c r="W19" i="2"/>
  <c r="T19" i="2"/>
  <c r="S19" i="2"/>
  <c r="V19" i="2" s="1"/>
  <c r="R19" i="2"/>
  <c r="B19" i="2"/>
  <c r="W18" i="2"/>
  <c r="V18" i="2"/>
  <c r="T18" i="2"/>
  <c r="S18" i="2"/>
  <c r="R18" i="2"/>
  <c r="B18" i="2"/>
  <c r="W17" i="2"/>
  <c r="V17" i="2"/>
  <c r="T17" i="2"/>
  <c r="S17" i="2"/>
  <c r="R17" i="2"/>
  <c r="B17" i="2"/>
  <c r="W16" i="2"/>
  <c r="V16" i="2"/>
  <c r="T16" i="2"/>
  <c r="S16" i="2"/>
  <c r="R16" i="2"/>
  <c r="B16" i="2"/>
  <c r="W15" i="2"/>
  <c r="T15" i="2"/>
  <c r="S15" i="2"/>
  <c r="V15" i="2" s="1"/>
  <c r="R15" i="2"/>
  <c r="B15" i="2"/>
  <c r="W14" i="2"/>
  <c r="T14" i="2"/>
  <c r="S14" i="2"/>
  <c r="V14" i="2" s="1"/>
  <c r="R14" i="2"/>
  <c r="B14" i="2"/>
  <c r="W13" i="2"/>
  <c r="T13" i="2"/>
  <c r="S13" i="2"/>
  <c r="V13" i="2" s="1"/>
  <c r="R13" i="2"/>
  <c r="B13" i="2"/>
  <c r="W12" i="2"/>
  <c r="V12" i="2"/>
  <c r="T12" i="2"/>
  <c r="S12" i="2"/>
  <c r="R12" i="2"/>
  <c r="B12" i="2"/>
  <c r="W11" i="2"/>
  <c r="V11" i="2"/>
  <c r="T11" i="2"/>
  <c r="S11" i="2"/>
  <c r="R11" i="2"/>
  <c r="B11" i="2"/>
  <c r="W10" i="2"/>
  <c r="V10" i="2"/>
  <c r="T10" i="2"/>
  <c r="S10" i="2"/>
  <c r="R10" i="2"/>
  <c r="B10" i="2"/>
  <c r="W9" i="2"/>
  <c r="T9" i="2"/>
  <c r="S9" i="2"/>
  <c r="V9" i="2" s="1"/>
  <c r="R9" i="2"/>
  <c r="B9" i="2"/>
  <c r="W8" i="2"/>
  <c r="T8" i="2"/>
  <c r="S8" i="2"/>
  <c r="V8" i="2" s="1"/>
  <c r="R8" i="2"/>
  <c r="B8" i="2"/>
  <c r="W7" i="2"/>
  <c r="T7" i="2"/>
  <c r="S7" i="2"/>
  <c r="V7" i="2" s="1"/>
  <c r="R7" i="2"/>
  <c r="B7" i="2"/>
  <c r="W6" i="2"/>
  <c r="V6" i="2"/>
  <c r="T6" i="2"/>
  <c r="S6" i="2"/>
  <c r="R6" i="2"/>
  <c r="B6" i="2"/>
  <c r="W5" i="2"/>
  <c r="T5" i="2"/>
  <c r="S5" i="2"/>
  <c r="V5" i="2" s="1"/>
  <c r="R5" i="2"/>
  <c r="B5" i="2"/>
  <c r="E3" i="2"/>
  <c r="C17" i="1"/>
  <c r="C16" i="1"/>
  <c r="C15" i="1"/>
  <c r="C14" i="1"/>
  <c r="C13" i="1"/>
  <c r="C12" i="1"/>
  <c r="C11" i="1"/>
  <c r="C18" i="1" s="1"/>
  <c r="F7" i="1"/>
  <c r="E7" i="1"/>
  <c r="D7" i="1"/>
  <c r="C7" i="1"/>
  <c r="B7" i="1"/>
  <c r="B23" i="1" l="1"/>
  <c r="E27" i="1"/>
  <c r="D27" i="1"/>
  <c r="C27" i="1"/>
  <c r="B27" i="1"/>
  <c r="E26" i="1"/>
  <c r="D26" i="1"/>
  <c r="C26" i="1"/>
  <c r="B26" i="1"/>
  <c r="E25" i="1"/>
  <c r="D25" i="1"/>
  <c r="C25" i="1"/>
  <c r="B25" i="1"/>
  <c r="E24" i="1"/>
  <c r="D24" i="1"/>
  <c r="C24" i="1"/>
  <c r="B24" i="1"/>
  <c r="E23" i="1"/>
  <c r="D23" i="1"/>
  <c r="C23" i="1"/>
</calcChain>
</file>

<file path=xl/sharedStrings.xml><?xml version="1.0" encoding="utf-8"?>
<sst xmlns="http://schemas.openxmlformats.org/spreadsheetml/2006/main" count="327" uniqueCount="242">
  <si>
    <t>Adressbuch – Übersicht</t>
  </si>
  <si>
    <t>Kennzahlen zur Kontaktverwaltung · Stand: automatisch (heute)</t>
  </si>
  <si>
    <t>Kennzahlen auf einen Blick</t>
  </si>
  <si>
    <t>Kontakte gesamt</t>
  </si>
  <si>
    <t>Aktive Kontakte</t>
  </si>
  <si>
    <t>Geschäftlich / Kunde / Lieferant</t>
  </si>
  <si>
    <t>Geburtstage ≤ 30 Tage</t>
  </si>
  <si>
    <t>Unvollständige Daten</t>
  </si>
  <si>
    <t>Verteilung nach Kategorie</t>
  </si>
  <si>
    <t>Kategorie</t>
  </si>
  <si>
    <t>Anzahl</t>
  </si>
  <si>
    <t>Familie</t>
  </si>
  <si>
    <t>Freunde</t>
  </si>
  <si>
    <t>Geschäftlich</t>
  </si>
  <si>
    <t>Kunde</t>
  </si>
  <si>
    <t>Lieferant</t>
  </si>
  <si>
    <t>Verein</t>
  </si>
  <si>
    <t>Sonstige</t>
  </si>
  <si>
    <t>Summe</t>
  </si>
  <si>
    <t>Nächste Geburtstage</t>
  </si>
  <si>
    <t>Kontakt</t>
  </si>
  <si>
    <t>Datum</t>
  </si>
  <si>
    <t>Alter wird</t>
  </si>
  <si>
    <t>in Tagen</t>
  </si>
  <si>
    <t>Alle Kennzahlen aktualisieren sich automatisch aus dem Blatt „Adressbuch“. Beispielkontakte frei erfunden · DSGVO beim Speichern echter Daten beachten.</t>
  </si>
  <si>
    <t>Adressbuch · Kontaktverwaltung</t>
  </si>
  <si>
    <t>Zentrale Liste aller Kontakte – über die Filterpfeile in der Kopfzeile sortierbar und filterbar</t>
  </si>
  <si>
    <t>Kontakte gesamt:</t>
  </si>
  <si>
    <t>ID</t>
  </si>
  <si>
    <t>Anrede</t>
  </si>
  <si>
    <t>Vorname</t>
  </si>
  <si>
    <t>Nachname</t>
  </si>
  <si>
    <t>Status</t>
  </si>
  <si>
    <t>Firma</t>
  </si>
  <si>
    <t>Funktion</t>
  </si>
  <si>
    <t>Straße &amp; Nr.</t>
  </si>
  <si>
    <t>PLZ</t>
  </si>
  <si>
    <t>Ort</t>
  </si>
  <si>
    <t>Land</t>
  </si>
  <si>
    <t>Telefon</t>
  </si>
  <si>
    <t>Mobil</t>
  </si>
  <si>
    <t>E-Mail</t>
  </si>
  <si>
    <t>Geburtsdatum</t>
  </si>
  <si>
    <t>Alter</t>
  </si>
  <si>
    <t>Geb. in Tagen</t>
  </si>
  <si>
    <t>Vollständig?</t>
  </si>
  <si>
    <t>Notizen</t>
  </si>
  <si>
    <t>Frau</t>
  </si>
  <si>
    <t>Katrin</t>
  </si>
  <si>
    <t>Berger</t>
  </si>
  <si>
    <t>Aktiv</t>
  </si>
  <si>
    <t>Lindenweg 12</t>
  </si>
  <si>
    <t>10405</t>
  </si>
  <si>
    <t>Berlin</t>
  </si>
  <si>
    <t>Deutschland</t>
  </si>
  <si>
    <t>+49 30 5550142</t>
  </si>
  <si>
    <t>+49 151 5550142</t>
  </si>
  <si>
    <t>katrin.berger@example.de</t>
  </si>
  <si>
    <t>Schwester</t>
  </si>
  <si>
    <t>Herr</t>
  </si>
  <si>
    <t>Thomas</t>
  </si>
  <si>
    <t>Wagner</t>
  </si>
  <si>
    <t>Ahornstraße 7</t>
  </si>
  <si>
    <t>80333</t>
  </si>
  <si>
    <t>München</t>
  </si>
  <si>
    <t>+49 89 5550188</t>
  </si>
  <si>
    <t>+49 152 5550188</t>
  </si>
  <si>
    <t>t.wagner@example.de</t>
  </si>
  <si>
    <t>Daniel</t>
  </si>
  <si>
    <t>Fuchs</t>
  </si>
  <si>
    <t>Nordwind Solutions GmbH</t>
  </si>
  <si>
    <t>Projektleiter</t>
  </si>
  <si>
    <t>Hafenstraße 44</t>
  </si>
  <si>
    <t>20095</t>
  </si>
  <si>
    <t>Hamburg</t>
  </si>
  <si>
    <t>+49 40 5550233</t>
  </si>
  <si>
    <t>+49 160 5550233</t>
  </si>
  <si>
    <t>d.fuchs@example.com</t>
  </si>
  <si>
    <t>Kennengelernt auf Fachmesse</t>
  </si>
  <si>
    <t>Sabine</t>
  </si>
  <si>
    <t>Krüger</t>
  </si>
  <si>
    <t>Lindner Handels UG</t>
  </si>
  <si>
    <t>Einkauf</t>
  </si>
  <si>
    <t>Marktplatz 3</t>
  </si>
  <si>
    <t>50667</t>
  </si>
  <si>
    <t>Köln</t>
  </si>
  <si>
    <t>+49 221 5550319</t>
  </si>
  <si>
    <t>s.krueger@example.com</t>
  </si>
  <si>
    <t>Bestellt regelmäßig</t>
  </si>
  <si>
    <t>Michael</t>
  </si>
  <si>
    <t>Hoffmann</t>
  </si>
  <si>
    <t>Bürobedarf Direkt</t>
  </si>
  <si>
    <t>Vertrieb</t>
  </si>
  <si>
    <t>Industriering 9</t>
  </si>
  <si>
    <t>70565</t>
  </si>
  <si>
    <t>Stuttgart</t>
  </si>
  <si>
    <t>+49 711 5550477</t>
  </si>
  <si>
    <t>+49 171 5550477</t>
  </si>
  <si>
    <t>m.hoffmann@example.com</t>
  </si>
  <si>
    <t>Rahmenvertrag bis 2027</t>
  </si>
  <si>
    <t>Elena</t>
  </si>
  <si>
    <t>Vogt</t>
  </si>
  <si>
    <t>Rosenweg 21</t>
  </si>
  <si>
    <t>04109</t>
  </si>
  <si>
    <t>Leipzig</t>
  </si>
  <si>
    <t>+49 176 5550521</t>
  </si>
  <si>
    <t>elena.vogt@example.de</t>
  </si>
  <si>
    <t>Andreas</t>
  </si>
  <si>
    <t>Schuster</t>
  </si>
  <si>
    <t>Inaktiv</t>
  </si>
  <si>
    <t>Altmann &amp; Co. KG</t>
  </si>
  <si>
    <t>Berater</t>
  </si>
  <si>
    <t>Gartenstraße 15</t>
  </si>
  <si>
    <t>90402</t>
  </si>
  <si>
    <t>Nürnberg</t>
  </si>
  <si>
    <t>+49 911 5550663</t>
  </si>
  <si>
    <t>a.schuster@example.com</t>
  </si>
  <si>
    <t>Projekt abgeschlossen</t>
  </si>
  <si>
    <t>Petra</t>
  </si>
  <si>
    <t>Lehmann</t>
  </si>
  <si>
    <t>Birkenallee 5</t>
  </si>
  <si>
    <t>28195</t>
  </si>
  <si>
    <t>Bremen</t>
  </si>
  <si>
    <t>+49 421 5550702</t>
  </si>
  <si>
    <t>+49 151 5550702</t>
  </si>
  <si>
    <t>petra.lehmann@example.de</t>
  </si>
  <si>
    <t>Tante</t>
  </si>
  <si>
    <t>Jonas</t>
  </si>
  <si>
    <t>Brandt</t>
  </si>
  <si>
    <t>Kraft Immobilien</t>
  </si>
  <si>
    <t>Geschäftsführer</t>
  </si>
  <si>
    <t>Königstraße 88</t>
  </si>
  <si>
    <t>01067</t>
  </si>
  <si>
    <t>Dresden</t>
  </si>
  <si>
    <t>+49 351 5550845</t>
  </si>
  <si>
    <t>+49 162 5550845</t>
  </si>
  <si>
    <t>j.brandt@example.com</t>
  </si>
  <si>
    <t>Interesse an Zusatzleistungen</t>
  </si>
  <si>
    <t>Nadine</t>
  </si>
  <si>
    <t>Keller</t>
  </si>
  <si>
    <t>Uferstraße 2</t>
  </si>
  <si>
    <t>60311</t>
  </si>
  <si>
    <t>Frankfurt</t>
  </si>
  <si>
    <t>+49 173 5550918</t>
  </si>
  <si>
    <t>n.keller@example.de</t>
  </si>
  <si>
    <t>Stefan</t>
  </si>
  <si>
    <t>Marx</t>
  </si>
  <si>
    <t>Vertrieb Süd GbR</t>
  </si>
  <si>
    <t>Partner</t>
  </si>
  <si>
    <t>Mariahilfer Str. 120</t>
  </si>
  <si>
    <t>1070</t>
  </si>
  <si>
    <t>Wien</t>
  </si>
  <si>
    <t>Österreich</t>
  </si>
  <si>
    <t>+43 1 5550031</t>
  </si>
  <si>
    <t>+43 660 5550031</t>
  </si>
  <si>
    <t>s.marx@example.at</t>
  </si>
  <si>
    <t>Ansprechpartner Region AT</t>
  </si>
  <si>
    <t>Julia</t>
  </si>
  <si>
    <t>Roth</t>
  </si>
  <si>
    <t>Archiviert</t>
  </si>
  <si>
    <t>Roth Design e.U.</t>
  </si>
  <si>
    <t>Inhaberin</t>
  </si>
  <si>
    <t>Landstraße 6</t>
  </si>
  <si>
    <t>4020</t>
  </si>
  <si>
    <t>Linz</t>
  </si>
  <si>
    <t>+43 732 5550064</t>
  </si>
  <si>
    <t>julia.roth@example.at</t>
  </si>
  <si>
    <t>Kein Bedarf mehr</t>
  </si>
  <si>
    <t>Patrick</t>
  </si>
  <si>
    <t>Sommer</t>
  </si>
  <si>
    <t>Seefeldstrasse 30</t>
  </si>
  <si>
    <t>8008</t>
  </si>
  <si>
    <t>Zürich</t>
  </si>
  <si>
    <t>Schweiz</t>
  </si>
  <si>
    <t>+41 79 5550097</t>
  </si>
  <si>
    <t>p.sommer@example.ch</t>
  </si>
  <si>
    <t>Aus dem Studium</t>
  </si>
  <si>
    <t>Christina</t>
  </si>
  <si>
    <t>Baumann</t>
  </si>
  <si>
    <t>Alpen Papier AG</t>
  </si>
  <si>
    <t>Key Account</t>
  </si>
  <si>
    <t>Bahnhofplatz 4</t>
  </si>
  <si>
    <t>3011</t>
  </si>
  <si>
    <t>Bern</t>
  </si>
  <si>
    <t>+41 31 5550120</t>
  </si>
  <si>
    <t>+41 78 5550120</t>
  </si>
  <si>
    <t>c.baumann@example.ch</t>
  </si>
  <si>
    <t>Liefert Verbrauchsmaterial</t>
  </si>
  <si>
    <t>Felix</t>
  </si>
  <si>
    <t>Neumann</t>
  </si>
  <si>
    <t>Wiesenweg 18</t>
  </si>
  <si>
    <t>99084</t>
  </si>
  <si>
    <t>Erfurt</t>
  </si>
  <si>
    <t>+49 361 5550256</t>
  </si>
  <si>
    <t>+49 151 5550256</t>
  </si>
  <si>
    <t>felix.neumann@example.de</t>
  </si>
  <si>
    <t>Cousin</t>
  </si>
  <si>
    <t>Laura</t>
  </si>
  <si>
    <t>Winter</t>
  </si>
  <si>
    <t>Winter Consulting</t>
  </si>
  <si>
    <t>Beraterin</t>
  </si>
  <si>
    <t>Schlossallee 11</t>
  </si>
  <si>
    <t>40213</t>
  </si>
  <si>
    <t>Düsseldorf</t>
  </si>
  <si>
    <t>+49 211 5550388</t>
  </si>
  <si>
    <t>+49 157 5550388</t>
  </si>
  <si>
    <t>l.winter@example.com</t>
  </si>
  <si>
    <t>Erik</t>
  </si>
  <si>
    <t>Pohl</t>
  </si>
  <si>
    <t>Am Stadtpark 9</t>
  </si>
  <si>
    <t>Daten noch unvollständig</t>
  </si>
  <si>
    <t>Miriam</t>
  </si>
  <si>
    <t>Kaiser</t>
  </si>
  <si>
    <t>TSV Musterstadt</t>
  </si>
  <si>
    <t>Kassenwartin</t>
  </si>
  <si>
    <t>Sportplatzweg 1</t>
  </si>
  <si>
    <t>34117</t>
  </si>
  <si>
    <t>Kassel</t>
  </si>
  <si>
    <t>+49 561 5550410</t>
  </si>
  <si>
    <t>+49 160 5550410</t>
  </si>
  <si>
    <t>m.kaiser@example.de</t>
  </si>
  <si>
    <t>Vereinsvorstand</t>
  </si>
  <si>
    <t>Listen &amp; Hinweise</t>
  </si>
  <si>
    <t>Auswahllisten für die Dropdowns im Adressbuch und Hinweise zur Nutzung</t>
  </si>
  <si>
    <t>Divers</t>
  </si>
  <si>
    <t>Sonstiges</t>
  </si>
  <si>
    <t>Kurzanleitung</t>
  </si>
  <si>
    <t>1. Kontakt anlegen</t>
  </si>
  <si>
    <t>Lege für jeden Kontakt eine eigene Zeile im Blatt „Adressbuch“ an. Die Kontakt-ID wird automatisch vergeben, sobald ein Nachname eingetragen ist.</t>
  </si>
  <si>
    <t>2. Dropdowns nutzen</t>
  </si>
  <si>
    <t>Kategorie, Status, Anrede und Land werden über Auswahllisten gefüllt. So bleiben die Schreibweisen einheitlich und die Auswertung stimmt.</t>
  </si>
  <si>
    <t>3. Suchen &amp; filtern</t>
  </si>
  <si>
    <t>Über die Filterpfeile in der Kopfzeile des Adressbuchs lassen sich Kontakte nach jeder Spalte sortieren und filtern (z. B. alle „Kunde“ in „Österreich“).</t>
  </si>
  <si>
    <t>4. Automatische Felder</t>
  </si>
  <si>
    <t>Alter, Tage bis zum nächsten Geburtstag und die Vollständigkeitsprüfung berechnen sich selbst – diese Spalten nicht überschreiben.</t>
  </si>
  <si>
    <t>5. Geburtstage im Blick</t>
  </si>
  <si>
    <t>Die Übersicht zeigt die nächsten Geburtstage und zählt alle innerhalb von 30 Tagen. Grundlage ist das eingetragene Geburtsdatum.</t>
  </si>
  <si>
    <t>6. Datenpflege</t>
  </si>
  <si>
    <t>Unvollständige Datensätze werden rot markiert. Nicht mehr benötigte Kontakte besser auf „Archiviert“ setzen, statt sie zu löschen.</t>
  </si>
  <si>
    <t>7. Eigene Anpassung</t>
  </si>
  <si>
    <t>Die Auswahllisten auf diesem Blatt kannst du frei ergänzen – Dropdowns und Kennzahlen aktualisieren sich automatisch mit.</t>
  </si>
  <si>
    <t>Hinweis: Alle Beispielkontakte sind frei erfunden. Bitte geltende Datenschutz-vorgaben (DSGVO) beim Speichern echter personenbezogener Daten beachten.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</si>
</sst>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"/>
    <numFmt numFmtId="165" formatCode="dd\.mm\.yyyy"/>
  </numFmts>
  <fonts count="25" x14ac:knownFonts="1">
    <font>
      <sz val="11"/>
      <color theme="1"/>
      <name val="Calibri"/>
      <family val="2"/>
      <charset val="1"/>
    </font>
    <font>
      <b/>
      <sz val="20"/>
      <color rgb="FFFFFFFF"/>
      <name val="Calibri"/>
      <charset val="1"/>
    </font>
    <font>
      <i/>
      <sz val="10.5"/>
      <color rgb="FFFFFFFF"/>
      <name val="Calibri"/>
      <charset val="1"/>
    </font>
    <font>
      <b/>
      <sz val="13"/>
      <color rgb="FF2E2F44"/>
      <name val="Calibri"/>
      <charset val="1"/>
    </font>
    <font>
      <b/>
      <sz val="9"/>
      <color rgb="FFFFFFFF"/>
      <name val="Calibri"/>
      <charset val="1"/>
    </font>
    <font>
      <b/>
      <sz val="20"/>
      <color rgb="FF50537F"/>
      <name val="Calibri"/>
      <charset val="1"/>
    </font>
    <font>
      <b/>
      <sz val="20"/>
      <color rgb="FF3C8C5E"/>
      <name val="Calibri"/>
      <charset val="1"/>
    </font>
    <font>
      <b/>
      <sz val="20"/>
      <color rgb="FF2E2F44"/>
      <name val="Calibri"/>
      <charset val="1"/>
    </font>
    <font>
      <b/>
      <sz val="20"/>
      <color rgb="FFC25E43"/>
      <name val="Calibri"/>
      <charset val="1"/>
    </font>
    <font>
      <b/>
      <sz val="20"/>
      <color rgb="FFB23A48"/>
      <name val="Calibri"/>
      <charset val="1"/>
    </font>
    <font>
      <b/>
      <sz val="10"/>
      <color rgb="FFFFFFFF"/>
      <name val="Calibri"/>
      <charset val="1"/>
    </font>
    <font>
      <sz val="10"/>
      <color rgb="FF23243A"/>
      <name val="Calibri"/>
      <charset val="1"/>
    </font>
    <font>
      <b/>
      <sz val="10"/>
      <color rgb="FFC25E43"/>
      <name val="Calibri"/>
      <charset val="1"/>
    </font>
    <font>
      <i/>
      <sz val="8.5"/>
      <color rgb="FF6C6E85"/>
      <name val="Calibri"/>
      <charset val="1"/>
    </font>
    <font>
      <b/>
      <sz val="17"/>
      <color rgb="FFFFFFFF"/>
      <name val="Calibri"/>
      <charset val="1"/>
    </font>
    <font>
      <i/>
      <sz val="9.5"/>
      <color rgb="FF6C6E85"/>
      <name val="Calibri"/>
      <charset val="1"/>
    </font>
    <font>
      <b/>
      <sz val="11"/>
      <color rgb="FF2E2F44"/>
      <name val="Calibri"/>
      <charset val="1"/>
    </font>
    <font>
      <b/>
      <sz val="12"/>
      <color rgb="FFC25E43"/>
      <name val="Calibri"/>
      <charset val="1"/>
    </font>
    <font>
      <sz val="8"/>
      <color rgb="FFFFFFFF"/>
      <name val="Calibri"/>
      <charset val="1"/>
    </font>
    <font>
      <b/>
      <sz val="18"/>
      <color rgb="FFFFFFFF"/>
      <name val="Calibri"/>
      <charset val="1"/>
    </font>
    <font>
      <i/>
      <sz val="10"/>
      <color rgb="FF6C6E85"/>
      <name val="Calibri"/>
      <charset val="1"/>
    </font>
    <font>
      <b/>
      <sz val="11"/>
      <color rgb="FFFFFFFF"/>
      <name val="Calibri"/>
      <charset val="1"/>
    </font>
    <font>
      <b/>
      <sz val="13"/>
      <color rgb="FFFFFFFF"/>
      <name val="Calibri"/>
      <charset val="1"/>
    </font>
    <font>
      <b/>
      <sz val="10"/>
      <color rgb="FF2E2F44"/>
      <name val="Calibri"/>
      <charset val="1"/>
    </font>
    <font>
      <sz val="9.5"/>
      <color rgb="FF6C6E85"/>
      <name val="Calibri"/>
      <charset val="1"/>
    </font>
  </fonts>
  <fills count="14">
    <fill>
      <patternFill patternType="none"/>
    </fill>
    <fill>
      <patternFill patternType="gray125"/>
    </fill>
    <fill>
      <patternFill patternType="solid">
        <fgColor rgb="FF2E2F44"/>
        <bgColor rgb="FF23243A"/>
      </patternFill>
    </fill>
    <fill>
      <patternFill patternType="solid">
        <fgColor rgb="FF50537F"/>
        <bgColor rgb="FF6C6E85"/>
      </patternFill>
    </fill>
    <fill>
      <patternFill patternType="solid">
        <fgColor rgb="FFE27D60"/>
        <bgColor rgb="FFC98A1E"/>
      </patternFill>
    </fill>
    <fill>
      <patternFill patternType="solid">
        <fgColor rgb="FF3C8C5E"/>
        <bgColor rgb="FF008080"/>
      </patternFill>
    </fill>
    <fill>
      <patternFill patternType="solid">
        <fgColor rgb="FFC25E43"/>
        <bgColor rgb="FFB23A48"/>
      </patternFill>
    </fill>
    <fill>
      <patternFill patternType="solid">
        <fgColor rgb="FFB23A48"/>
        <bgColor rgb="FF993366"/>
      </patternFill>
    </fill>
    <fill>
      <patternFill patternType="solid">
        <fgColor rgb="FFECEDF4"/>
        <bgColor rgb="FFEDEEF2"/>
      </patternFill>
    </fill>
    <fill>
      <patternFill patternType="solid">
        <fgColor rgb="FFE7F1EB"/>
        <bgColor rgb="FFEDEEF2"/>
      </patternFill>
    </fill>
    <fill>
      <patternFill patternType="solid">
        <fgColor rgb="FFFAF2DF"/>
        <bgColor rgb="FFFBECEE"/>
      </patternFill>
    </fill>
    <fill>
      <patternFill patternType="solid">
        <fgColor rgb="FFFBECEE"/>
        <bgColor rgb="FFFAF2DF"/>
      </patternFill>
    </fill>
    <fill>
      <patternFill patternType="solid">
        <fgColor rgb="FFFFFFFF"/>
        <bgColor rgb="FFF9F9F9"/>
      </patternFill>
    </fill>
    <fill>
      <patternFill patternType="solid">
        <fgColor rgb="FFF7F8FB"/>
        <bgColor rgb="FFF9F9F9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5D8E4"/>
      </left>
      <right style="thin">
        <color rgb="FFD5D8E4"/>
      </right>
      <top style="thin">
        <color rgb="FFD5D8E4"/>
      </top>
      <bottom style="thin">
        <color rgb="FFD5D8E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0" fillId="0" borderId="0" xfId="0" applyFont="1"/>
    <xf numFmtId="0" fontId="19" fillId="2" borderId="0" xfId="0" applyFont="1" applyFill="1" applyAlignment="1">
      <alignment horizontal="left" vertical="center"/>
    </xf>
    <xf numFmtId="0" fontId="17" fillId="8" borderId="0" xfId="0" applyFont="1" applyFill="1" applyAlignment="1">
      <alignment horizontal="left" vertical="center"/>
    </xf>
    <xf numFmtId="0" fontId="16" fillId="8" borderId="0" xfId="0" applyFont="1" applyFill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4" fillId="2" borderId="0" xfId="0" applyFont="1" applyFill="1" applyAlignment="1">
      <alignment horizontal="left" vertical="center"/>
    </xf>
    <xf numFmtId="0" fontId="13" fillId="0" borderId="0" xfId="0" applyFont="1" applyAlignment="1">
      <alignment horizontal="left" vertical="top" wrapText="1"/>
    </xf>
    <xf numFmtId="0" fontId="12" fillId="13" borderId="2" xfId="0" applyFont="1" applyFill="1" applyBorder="1" applyAlignment="1">
      <alignment horizontal="center" vertical="center"/>
    </xf>
    <xf numFmtId="0" fontId="12" fillId="12" borderId="2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3" fillId="0" borderId="0" xfId="0" applyFont="1"/>
    <xf numFmtId="0" fontId="0" fillId="4" borderId="0" xfId="0" applyFill="1"/>
    <xf numFmtId="0" fontId="2" fillId="3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7" borderId="1" xfId="0" applyFont="1" applyFill="1" applyBorder="1" applyAlignment="1">
      <alignment horizontal="center" vertical="center" wrapText="1"/>
    </xf>
    <xf numFmtId="1" fontId="5" fillId="8" borderId="2" xfId="0" applyNumberFormat="1" applyFont="1" applyFill="1" applyBorder="1" applyAlignment="1">
      <alignment horizontal="center" vertical="center"/>
    </xf>
    <xf numFmtId="1" fontId="6" fillId="9" borderId="2" xfId="0" applyNumberFormat="1" applyFont="1" applyFill="1" applyBorder="1" applyAlignment="1">
      <alignment horizontal="center" vertical="center"/>
    </xf>
    <xf numFmtId="1" fontId="7" fillId="8" borderId="2" xfId="0" applyNumberFormat="1" applyFont="1" applyFill="1" applyBorder="1" applyAlignment="1">
      <alignment horizontal="center" vertical="center"/>
    </xf>
    <xf numFmtId="1" fontId="8" fillId="10" borderId="2" xfId="0" applyNumberFormat="1" applyFont="1" applyFill="1" applyBorder="1" applyAlignment="1">
      <alignment horizontal="center" vertical="center"/>
    </xf>
    <xf numFmtId="1" fontId="9" fillId="11" borderId="2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1" fillId="12" borderId="2" xfId="0" applyFont="1" applyFill="1" applyBorder="1" applyAlignment="1">
      <alignment horizontal="left" vertical="center"/>
    </xf>
    <xf numFmtId="0" fontId="11" fillId="12" borderId="2" xfId="0" applyFont="1" applyFill="1" applyBorder="1" applyAlignment="1">
      <alignment horizontal="center" vertical="center"/>
    </xf>
    <xf numFmtId="0" fontId="11" fillId="13" borderId="2" xfId="0" applyFont="1" applyFill="1" applyBorder="1" applyAlignment="1">
      <alignment horizontal="left" vertical="center"/>
    </xf>
    <xf numFmtId="0" fontId="11" fillId="13" borderId="2" xfId="0" applyFont="1" applyFill="1" applyBorder="1" applyAlignment="1">
      <alignment horizontal="center" vertical="center"/>
    </xf>
    <xf numFmtId="0" fontId="10" fillId="2" borderId="0" xfId="0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164" fontId="11" fillId="12" borderId="2" xfId="0" applyNumberFormat="1" applyFont="1" applyFill="1" applyBorder="1" applyAlignment="1">
      <alignment horizontal="center" vertical="center"/>
    </xf>
    <xf numFmtId="164" fontId="11" fillId="13" borderId="2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0" fillId="3" borderId="0" xfId="0" applyFill="1"/>
    <xf numFmtId="165" fontId="11" fillId="12" borderId="2" xfId="0" applyNumberFormat="1" applyFont="1" applyFill="1" applyBorder="1" applyAlignment="1">
      <alignment horizontal="center" vertical="center"/>
    </xf>
    <xf numFmtId="0" fontId="18" fillId="0" borderId="0" xfId="0" applyFont="1"/>
    <xf numFmtId="165" fontId="11" fillId="13" borderId="2" xfId="0" applyNumberFormat="1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left" vertical="center"/>
    </xf>
    <xf numFmtId="0" fontId="21" fillId="5" borderId="1" xfId="0" applyFont="1" applyFill="1" applyBorder="1" applyAlignment="1">
      <alignment horizontal="left" vertical="center"/>
    </xf>
    <xf numFmtId="0" fontId="21" fillId="4" borderId="1" xfId="0" applyFont="1" applyFill="1" applyBorder="1" applyAlignment="1">
      <alignment horizontal="left" vertical="center"/>
    </xf>
    <xf numFmtId="0" fontId="21" fillId="2" borderId="1" xfId="0" applyFont="1" applyFill="1" applyBorder="1" applyAlignment="1">
      <alignment horizontal="left" vertical="center"/>
    </xf>
    <xf numFmtId="0" fontId="22" fillId="3" borderId="0" xfId="0" applyFont="1" applyFill="1" applyAlignment="1">
      <alignment horizontal="left" vertical="center"/>
    </xf>
    <xf numFmtId="0" fontId="23" fillId="8" borderId="0" xfId="0" applyFont="1" applyFill="1" applyAlignment="1">
      <alignment horizontal="left" vertical="center"/>
    </xf>
    <xf numFmtId="0" fontId="24" fillId="0" borderId="0" xfId="0" applyFont="1" applyAlignment="1">
      <alignment horizontal="left" vertical="top" wrapText="1"/>
    </xf>
  </cellXfs>
  <cellStyles count="1">
    <cellStyle name="Standard" xfId="0" builtinId="0"/>
  </cellStyles>
  <dxfs count="6">
    <dxf>
      <font>
        <b/>
        <sz val="10"/>
        <color rgb="FF3C8C5E"/>
        <name val="Calibri"/>
        <charset val="1"/>
      </font>
      <fill>
        <patternFill>
          <bgColor rgb="FFE7F1EB"/>
        </patternFill>
      </fill>
    </dxf>
    <dxf>
      <font>
        <b/>
        <sz val="10"/>
        <color rgb="FFB23A48"/>
        <name val="Calibri"/>
        <charset val="1"/>
      </font>
      <fill>
        <patternFill>
          <bgColor rgb="FFFBECEE"/>
        </patternFill>
      </fill>
    </dxf>
    <dxf>
      <font>
        <b/>
        <sz val="10"/>
        <color rgb="FFC25E43"/>
        <name val="Calibri"/>
        <charset val="1"/>
      </font>
      <fill>
        <patternFill>
          <bgColor rgb="FFFAF2DF"/>
        </patternFill>
      </fill>
    </dxf>
    <dxf>
      <font>
        <b/>
        <sz val="10"/>
        <color rgb="FFC98A1E"/>
        <name val="Calibri"/>
        <charset val="1"/>
      </font>
      <fill>
        <patternFill>
          <bgColor rgb="FFFAF2DF"/>
        </patternFill>
      </fill>
    </dxf>
    <dxf>
      <font>
        <b/>
        <sz val="10"/>
        <color rgb="FF7A7C90"/>
        <name val="Calibri"/>
        <charset val="1"/>
      </font>
      <fill>
        <patternFill>
          <bgColor rgb="FFEDEEF2"/>
        </patternFill>
      </fill>
    </dxf>
    <dxf>
      <font>
        <b/>
        <sz val="10"/>
        <color rgb="FF3C8C5E"/>
        <name val="Calibri"/>
        <charset val="1"/>
      </font>
      <fill>
        <patternFill>
          <bgColor rgb="FFE7F1EB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9D9"/>
      <rgbColor rgb="FF7A7C90"/>
      <rgbColor rgb="FF9999FF"/>
      <rgbColor rgb="FFB23A48"/>
      <rgbColor rgb="FFFAF2DF"/>
      <rgbColor rgb="FFE7F1EB"/>
      <rgbColor rgb="FF660066"/>
      <rgbColor rgb="FFE27D60"/>
      <rgbColor rgb="FF0066CC"/>
      <rgbColor rgb="FFD5D8E4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CEDF4"/>
      <rgbColor rgb="FFEDEEF2"/>
      <rgbColor rgb="FFFBECEE"/>
      <rgbColor rgb="FFF9F9F9"/>
      <rgbColor rgb="FFFF99CC"/>
      <rgbColor rgb="FFCC99FF"/>
      <rgbColor rgb="FFF7F8FB"/>
      <rgbColor rgb="FF3366FF"/>
      <rgbColor rgb="FF33CCCC"/>
      <rgbColor rgb="FF99CC00"/>
      <rgbColor rgb="FFFFCC00"/>
      <rgbColor rgb="FFC98A1E"/>
      <rgbColor rgb="FFC25E43"/>
      <rgbColor rgb="FF6C6E85"/>
      <rgbColor rgb="FF878787"/>
      <rgbColor rgb="FF003366"/>
      <rgbColor rgb="FF3C8C5E"/>
      <rgbColor rgb="FF003300"/>
      <rgbColor rgb="FF23243A"/>
      <rgbColor rgb="FF993300"/>
      <rgbColor rgb="FF993366"/>
      <rgbColor rgb="FF50537F"/>
      <rgbColor rgb="FF2E2F44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c:style val="2"/>
  <c:chart>
    <c:title>
      <c:tx>
        <c:rich>
          <a:bodyPr rot="0"/>
          <a:lstStyle/>
          <a:p>
            <a:pPr>
              <a:defRPr sz="1800" b="1" strike="noStrike" spc="-1">
                <a:solidFill>
                  <a:srgbClr val="000000"/>
                </a:solidFill>
                <a:latin typeface="Calibri"/>
              </a:defRPr>
            </a:pPr>
            <a:r>
              <a:rPr lang="de-DE" sz="1800" b="1" strike="noStrike" spc="-1">
                <a:solidFill>
                  <a:srgbClr val="000000"/>
                </a:solidFill>
                <a:latin typeface="Calibri"/>
              </a:rPr>
              <a:t>Kontakte je Kategorie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Übersicht!$C$10</c:f>
              <c:strCache>
                <c:ptCount val="1"/>
                <c:pt idx="0">
                  <c:v>Anzahl</c:v>
                </c:pt>
              </c:strCache>
            </c:strRef>
          </c:tx>
          <c:spPr>
            <a:solidFill>
              <a:srgbClr val="E27D60"/>
            </a:solidFill>
            <a:ln w="9360">
              <a:solidFill>
                <a:srgbClr val="F9F9F9"/>
              </a:solidFill>
              <a:round/>
            </a:ln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wrap="none"/>
              <a:lstStyle/>
              <a:p>
                <a:pPr>
                  <a:defRPr sz="1000" b="0" strike="noStrike" spc="-1">
                    <a:latin typeface="Arial"/>
                  </a:defRPr>
                </a:pPr>
                <a:endParaRPr lang="de-DE"/>
              </a:p>
            </c:txPr>
            <c:showLegendKey val="0"/>
            <c:showVal val="0"/>
            <c:showCatName val="0"/>
            <c:showSerName val="0"/>
            <c:showPercent val="0"/>
            <c:showBubbleSize val="1"/>
            <c:separator> </c:separator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Übersicht!$B$11:$B$17</c:f>
              <c:strCache>
                <c:ptCount val="7"/>
                <c:pt idx="0">
                  <c:v>Familie</c:v>
                </c:pt>
                <c:pt idx="1">
                  <c:v>Freunde</c:v>
                </c:pt>
                <c:pt idx="2">
                  <c:v>Geschäftlich</c:v>
                </c:pt>
                <c:pt idx="3">
                  <c:v>Kunde</c:v>
                </c:pt>
                <c:pt idx="4">
                  <c:v>Lieferant</c:v>
                </c:pt>
                <c:pt idx="5">
                  <c:v>Verein</c:v>
                </c:pt>
                <c:pt idx="6">
                  <c:v>Sonstige</c:v>
                </c:pt>
              </c:strCache>
            </c:strRef>
          </c:cat>
          <c:val>
            <c:numRef>
              <c:f>Übersicht!$C$11:$C$17</c:f>
              <c:numCache>
                <c:formatCode>General</c:formatCode>
                <c:ptCount val="7"/>
                <c:pt idx="0">
                  <c:v>3</c:v>
                </c:pt>
                <c:pt idx="1">
                  <c:v>3</c:v>
                </c:pt>
                <c:pt idx="2">
                  <c:v>4</c:v>
                </c:pt>
                <c:pt idx="3">
                  <c:v>4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6D7-4EFB-AEF3-A9BEE808AB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9748530"/>
        <c:axId val="69482668"/>
      </c:barChart>
      <c:catAx>
        <c:axId val="1974853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69482668"/>
        <c:crosses val="autoZero"/>
        <c:auto val="1"/>
        <c:lblAlgn val="ctr"/>
        <c:lblOffset val="100"/>
        <c:noMultiLvlLbl val="0"/>
      </c:catAx>
      <c:valAx>
        <c:axId val="69482668"/>
        <c:scaling>
          <c:orientation val="minMax"/>
        </c:scaling>
        <c:delete val="0"/>
        <c:axPos val="b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sz="1000" b="0" strike="noStrike" spc="-1">
                <a:solidFill>
                  <a:srgbClr val="000000"/>
                </a:solidFill>
                <a:latin typeface="Calibri"/>
              </a:defRPr>
            </a:pPr>
            <a:endParaRPr lang="de-DE"/>
          </a:p>
        </c:txPr>
        <c:crossAx val="19748530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  <c:showDLblsOverMax val="1"/>
  </c:chart>
  <c:spPr>
    <a:solidFill>
      <a:schemeClr val="bg2"/>
    </a:solidFill>
    <a:ln w="9360">
      <a:solidFill>
        <a:srgbClr val="D9D9D9"/>
      </a:solidFill>
      <a:round/>
    </a:ln>
  </c:spPr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1066799</xdr:colOff>
      <xdr:row>8</xdr:row>
      <xdr:rowOff>175680</xdr:rowOff>
    </xdr:from>
    <xdr:to>
      <xdr:col>5</xdr:col>
      <xdr:colOff>1457325</xdr:colOff>
      <xdr:row>18</xdr:row>
      <xdr:rowOff>19800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2E2F44"/>
    <pageSetUpPr fitToPage="1"/>
  </sheetPr>
  <dimension ref="B1:F29"/>
  <sheetViews>
    <sheetView showGridLines="0" tabSelected="1" zoomScaleNormal="100" workbookViewId="0">
      <pane ySplit="3" topLeftCell="A4" activePane="bottomLeft" state="frozen"/>
      <selection pane="bottomLeft" activeCell="H42" sqref="H42"/>
    </sheetView>
  </sheetViews>
  <sheetFormatPr baseColWidth="10" defaultColWidth="8.7109375" defaultRowHeight="15" x14ac:dyDescent="0.25"/>
  <cols>
    <col min="1" max="1" width="2" customWidth="1"/>
    <col min="2" max="2" width="22" customWidth="1"/>
    <col min="3" max="5" width="19.7109375" customWidth="1"/>
    <col min="6" max="6" width="22" customWidth="1"/>
    <col min="7" max="7" width="2" customWidth="1"/>
  </cols>
  <sheetData>
    <row r="1" spans="2:6" ht="39.75" customHeight="1" x14ac:dyDescent="0.25">
      <c r="B1" s="14" t="s">
        <v>0</v>
      </c>
      <c r="C1" s="14"/>
      <c r="D1" s="14"/>
      <c r="E1" s="14"/>
      <c r="F1" s="14"/>
    </row>
    <row r="2" spans="2:6" ht="19.5" customHeight="1" x14ac:dyDescent="0.25">
      <c r="B2" s="13" t="s">
        <v>1</v>
      </c>
      <c r="C2" s="13"/>
      <c r="D2" s="13"/>
      <c r="E2" s="13"/>
      <c r="F2" s="13"/>
    </row>
    <row r="3" spans="2:6" ht="3.75" customHeight="1" x14ac:dyDescent="0.25">
      <c r="B3" s="12"/>
      <c r="C3" s="12"/>
      <c r="D3" s="12"/>
      <c r="E3" s="12"/>
      <c r="F3" s="12"/>
    </row>
    <row r="5" spans="2:6" ht="17.25" x14ac:dyDescent="0.3">
      <c r="B5" s="11" t="s">
        <v>2</v>
      </c>
      <c r="C5" s="11"/>
      <c r="D5" s="11"/>
      <c r="E5" s="11"/>
      <c r="F5" s="11"/>
    </row>
    <row r="6" spans="2:6" ht="30" customHeight="1" x14ac:dyDescent="0.25">
      <c r="B6" s="15" t="s">
        <v>3</v>
      </c>
      <c r="C6" s="16" t="s">
        <v>4</v>
      </c>
      <c r="D6" s="17" t="s">
        <v>5</v>
      </c>
      <c r="E6" s="18" t="s">
        <v>6</v>
      </c>
      <c r="F6" s="19" t="s">
        <v>7</v>
      </c>
    </row>
    <row r="7" spans="2:6" ht="42" customHeight="1" x14ac:dyDescent="0.25">
      <c r="B7" s="20">
        <f>COUNTA(Adressbuch!$E$5:$E$84)</f>
        <v>18</v>
      </c>
      <c r="C7" s="21">
        <f>COUNTIF(Adressbuch!$G$5:$G$84,"Aktiv")</f>
        <v>16</v>
      </c>
      <c r="D7" s="22">
        <f>COUNTIF(Adressbuch!$F$5:$F$84,"Geschäftlich")+COUNTIF(Adressbuch!$F$5:$F$84,"Kunde")+COUNTIF(Adressbuch!$F$5:$F$84,"Lieferant")</f>
        <v>10</v>
      </c>
      <c r="E7" s="23">
        <f ca="1">COUNTIFS(Adressbuch!$S$5:$S$84,"&gt;=0",Adressbuch!$S$5:$S$84,"&lt;=30")</f>
        <v>5</v>
      </c>
      <c r="F7" s="24">
        <f>COUNTIF(Adressbuch!$T$5:$T$84,"Unvollständig")</f>
        <v>1</v>
      </c>
    </row>
    <row r="9" spans="2:6" ht="17.25" x14ac:dyDescent="0.3">
      <c r="B9" s="11" t="s">
        <v>8</v>
      </c>
      <c r="C9" s="11"/>
      <c r="D9" s="11"/>
    </row>
    <row r="10" spans="2:6" x14ac:dyDescent="0.25">
      <c r="B10" s="25" t="s">
        <v>9</v>
      </c>
      <c r="C10" s="25" t="s">
        <v>10</v>
      </c>
    </row>
    <row r="11" spans="2:6" x14ac:dyDescent="0.25">
      <c r="B11" s="26" t="s">
        <v>11</v>
      </c>
      <c r="C11" s="27">
        <f>COUNTIF(Adressbuch!$F$5:$F$84,B11)</f>
        <v>3</v>
      </c>
    </row>
    <row r="12" spans="2:6" x14ac:dyDescent="0.25">
      <c r="B12" s="28" t="s">
        <v>12</v>
      </c>
      <c r="C12" s="29">
        <f>COUNTIF(Adressbuch!$F$5:$F$84,B12)</f>
        <v>3</v>
      </c>
    </row>
    <row r="13" spans="2:6" x14ac:dyDescent="0.25">
      <c r="B13" s="26" t="s">
        <v>13</v>
      </c>
      <c r="C13" s="27">
        <f>COUNTIF(Adressbuch!$F$5:$F$84,B13)</f>
        <v>4</v>
      </c>
    </row>
    <row r="14" spans="2:6" x14ac:dyDescent="0.25">
      <c r="B14" s="28" t="s">
        <v>14</v>
      </c>
      <c r="C14" s="29">
        <f>COUNTIF(Adressbuch!$F$5:$F$84,B14)</f>
        <v>4</v>
      </c>
    </row>
    <row r="15" spans="2:6" x14ac:dyDescent="0.25">
      <c r="B15" s="26" t="s">
        <v>15</v>
      </c>
      <c r="C15" s="27">
        <f>COUNTIF(Adressbuch!$F$5:$F$84,B15)</f>
        <v>2</v>
      </c>
    </row>
    <row r="16" spans="2:6" x14ac:dyDescent="0.25">
      <c r="B16" s="28" t="s">
        <v>16</v>
      </c>
      <c r="C16" s="29">
        <f>COUNTIF(Adressbuch!$F$5:$F$84,B16)</f>
        <v>1</v>
      </c>
    </row>
    <row r="17" spans="2:6" x14ac:dyDescent="0.25">
      <c r="B17" s="26" t="s">
        <v>17</v>
      </c>
      <c r="C17" s="27">
        <f>COUNTIF(Adressbuch!$F$5:$F$84,B17)</f>
        <v>1</v>
      </c>
    </row>
    <row r="18" spans="2:6" x14ac:dyDescent="0.25">
      <c r="B18" s="30" t="s">
        <v>18</v>
      </c>
      <c r="C18" s="31">
        <f>SUM(C11:C17)</f>
        <v>18</v>
      </c>
    </row>
    <row r="21" spans="2:6" ht="17.25" x14ac:dyDescent="0.3">
      <c r="B21" s="11" t="s">
        <v>19</v>
      </c>
      <c r="C21" s="11"/>
      <c r="D21" s="11"/>
      <c r="E21" s="11"/>
      <c r="F21" s="11"/>
    </row>
    <row r="22" spans="2:6" x14ac:dyDescent="0.25">
      <c r="B22" s="32" t="s">
        <v>20</v>
      </c>
      <c r="C22" s="32" t="s">
        <v>21</v>
      </c>
      <c r="D22" s="32" t="s">
        <v>22</v>
      </c>
      <c r="E22" s="10" t="s">
        <v>23</v>
      </c>
      <c r="F22" s="10"/>
    </row>
    <row r="23" spans="2:6" x14ac:dyDescent="0.25">
      <c r="B23" s="26" t="str">
        <f ca="1">IFERROR(INDEX(Adressbuch!$W$5:$W$84,MATCH(SMALL(Adressbuch!$V$5:$V$84,1),Adressbuch!$V$5:$V$84,0)),"")</f>
        <v>Patrick Sommer</v>
      </c>
      <c r="C23" s="33">
        <f ca="1">IFERROR(INDEX(Adressbuch!$Q$5:$Q$84,MATCH(SMALL(Adressbuch!$V$5:$V$84,1),Adressbuch!$V$5:$V$84,0)),"")</f>
        <v>33493</v>
      </c>
      <c r="D23" s="27">
        <f ca="1">IFERROR(INDEX(Adressbuch!$R$5:$R$84,MATCH(SMALL(Adressbuch!$V$5:$V$84,1),Adressbuch!$V$5:$V$84,0))+1,"")</f>
        <v>35</v>
      </c>
      <c r="E23" s="9">
        <f ca="1">IFERROR(INDEX(Adressbuch!$S$5:$S$84,MATCH(SMALL(Adressbuch!$V$5:$V$84,1),Adressbuch!$V$5:$V$84,0)),"")</f>
        <v>6</v>
      </c>
      <c r="F23" s="9"/>
    </row>
    <row r="24" spans="2:6" x14ac:dyDescent="0.25">
      <c r="B24" s="28" t="str">
        <f ca="1">IFERROR(INDEX(Adressbuch!$W$5:$W$84,MATCH(SMALL(Adressbuch!$V$5:$V$84,2),Adressbuch!$V$5:$V$84,0)),"")</f>
        <v>Katrin Berger</v>
      </c>
      <c r="C24" s="34">
        <f ca="1">IFERROR(INDEX(Adressbuch!$Q$5:$Q$84,MATCH(SMALL(Adressbuch!$V$5:$V$84,2),Adressbuch!$V$5:$V$84,0)),"")</f>
        <v>31308</v>
      </c>
      <c r="D24" s="29">
        <f ca="1">IFERROR(INDEX(Adressbuch!$R$5:$R$84,MATCH(SMALL(Adressbuch!$V$5:$V$84,2),Adressbuch!$V$5:$V$84,0))+1,"")</f>
        <v>41</v>
      </c>
      <c r="E24" s="8">
        <f ca="1">IFERROR(INDEX(Adressbuch!$S$5:$S$84,MATCH(SMALL(Adressbuch!$V$5:$V$84,2),Adressbuch!$V$5:$V$84,0)),"")</f>
        <v>12</v>
      </c>
      <c r="F24" s="8"/>
    </row>
    <row r="25" spans="2:6" x14ac:dyDescent="0.25">
      <c r="B25" s="26" t="str">
        <f ca="1">IFERROR(INDEX(Adressbuch!$W$5:$W$84,MATCH(SMALL(Adressbuch!$V$5:$V$84,3),Adressbuch!$V$5:$V$84,0)),"")</f>
        <v>Miriam Kaiser</v>
      </c>
      <c r="C25" s="33">
        <f ca="1">IFERROR(INDEX(Adressbuch!$Q$5:$Q$84,MATCH(SMALL(Adressbuch!$V$5:$V$84,3),Adressbuch!$V$5:$V$84,0)),"")</f>
        <v>28392</v>
      </c>
      <c r="D25" s="27">
        <f ca="1">IFERROR(INDEX(Adressbuch!$R$5:$R$84,MATCH(SMALL(Adressbuch!$V$5:$V$84,3),Adressbuch!$V$5:$V$84,0))+1,"")</f>
        <v>49</v>
      </c>
      <c r="E25" s="9">
        <f ca="1">IFERROR(INDEX(Adressbuch!$S$5:$S$84,MATCH(SMALL(Adressbuch!$V$5:$V$84,3),Adressbuch!$V$5:$V$84,0)),"")</f>
        <v>18</v>
      </c>
      <c r="F25" s="9"/>
    </row>
    <row r="26" spans="2:6" x14ac:dyDescent="0.25">
      <c r="B26" s="28" t="str">
        <f ca="1">IFERROR(INDEX(Adressbuch!$W$5:$W$84,MATCH(SMALL(Adressbuch!$V$5:$V$84,4),Adressbuch!$V$5:$V$84,0)),"")</f>
        <v>Elena Vogt</v>
      </c>
      <c r="C26" s="34">
        <f ca="1">IFERROR(INDEX(Adressbuch!$Q$5:$Q$84,MATCH(SMALL(Adressbuch!$V$5:$V$84,4),Adressbuch!$V$5:$V$84,0)),"")</f>
        <v>34241</v>
      </c>
      <c r="D26" s="29">
        <f ca="1">IFERROR(INDEX(Adressbuch!$R$5:$R$84,MATCH(SMALL(Adressbuch!$V$5:$V$84,4),Adressbuch!$V$5:$V$84,0))+1,"")</f>
        <v>33</v>
      </c>
      <c r="E26" s="8">
        <f ca="1">IFERROR(INDEX(Adressbuch!$S$5:$S$84,MATCH(SMALL(Adressbuch!$V$5:$V$84,4),Adressbuch!$V$5:$V$84,0)),"")</f>
        <v>23</v>
      </c>
      <c r="F26" s="8"/>
    </row>
    <row r="27" spans="2:6" x14ac:dyDescent="0.25">
      <c r="B27" s="26" t="str">
        <f ca="1">IFERROR(INDEX(Adressbuch!$W$5:$W$84,MATCH(SMALL(Adressbuch!$V$5:$V$84,5),Adressbuch!$V$5:$V$84,0)),"")</f>
        <v>Thomas Wagner</v>
      </c>
      <c r="C27" s="33">
        <f ca="1">IFERROR(INDEX(Adressbuch!$Q$5:$Q$84,MATCH(SMALL(Adressbuch!$V$5:$V$84,5),Adressbuch!$V$5:$V$84,0)),"")</f>
        <v>33148</v>
      </c>
      <c r="D27" s="27">
        <f ca="1">IFERROR(INDEX(Adressbuch!$R$5:$R$84,MATCH(SMALL(Adressbuch!$V$5:$V$84,5),Adressbuch!$V$5:$V$84,0))+1,"")</f>
        <v>36</v>
      </c>
      <c r="E27" s="9">
        <f ca="1">IFERROR(INDEX(Adressbuch!$S$5:$S$84,MATCH(SMALL(Adressbuch!$V$5:$V$84,5),Adressbuch!$V$5:$V$84,0)),"")</f>
        <v>26</v>
      </c>
      <c r="F27" s="9"/>
    </row>
    <row r="29" spans="2:6" ht="25.5" customHeight="1" x14ac:dyDescent="0.25">
      <c r="B29" s="7" t="s">
        <v>24</v>
      </c>
      <c r="C29" s="7"/>
      <c r="D29" s="7"/>
      <c r="E29" s="7"/>
      <c r="F29" s="7"/>
    </row>
  </sheetData>
  <mergeCells count="13">
    <mergeCell ref="E26:F26"/>
    <mergeCell ref="E27:F27"/>
    <mergeCell ref="B29:F29"/>
    <mergeCell ref="B21:F21"/>
    <mergeCell ref="E22:F22"/>
    <mergeCell ref="E23:F23"/>
    <mergeCell ref="E24:F24"/>
    <mergeCell ref="E25:F25"/>
    <mergeCell ref="B1:F1"/>
    <mergeCell ref="B2:F2"/>
    <mergeCell ref="B3:F3"/>
    <mergeCell ref="B5:F5"/>
    <mergeCell ref="B9:D9"/>
  </mergeCells>
  <conditionalFormatting sqref="C11:C17">
    <cfRule type="dataBar" priority="2">
      <dataBar>
        <cfvo type="num" val="0"/>
        <cfvo type="max"/>
        <color rgb="FF50537F"/>
      </dataBar>
      <extLst>
        <ext xmlns:x14="http://schemas.microsoft.com/office/spreadsheetml/2009/9/main" uri="{B025F937-C7B1-47D3-B67F-A62EFF666E3E}">
          <x14:id>{CE441EB4-7F71-44DC-B068-E65DF08C386D}</x14:id>
        </ext>
      </extLst>
    </cfRule>
  </conditionalFormatting>
  <printOptions horizontalCentered="1"/>
  <pageMargins left="0.4" right="0.4" top="0.5" bottom="0.5" header="0.511811023622047" footer="0.511811023622047"/>
  <pageSetup fitToHeight="0" orientation="portrait" horizontalDpi="300" verticalDpi="300"/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CE441EB4-7F71-44DC-B068-E65DF08C386D}">
            <x14:dataBar axisPosition="none">
              <x14:cfvo type="num">
                <xm:f>0</xm:f>
              </x14:cfvo>
              <x14:cfvo type="max"/>
              <x14:negativeFillColor rgb="FF50537F"/>
            </x14:dataBar>
          </x14:cfRule>
          <xm:sqref>C11:C17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50537F"/>
    <pageSetUpPr fitToPage="1"/>
  </sheetPr>
  <dimension ref="B1:W84"/>
  <sheetViews>
    <sheetView showGridLines="0" zoomScaleNormal="100" workbookViewId="0">
      <pane xSplit="5" ySplit="4" topLeftCell="F5" activePane="bottomRight" state="frozen"/>
      <selection pane="topRight" activeCell="F1" sqref="F1"/>
      <selection pane="bottomLeft" activeCell="A5" sqref="A5"/>
      <selection pane="bottomRight"/>
    </sheetView>
  </sheetViews>
  <sheetFormatPr baseColWidth="10" defaultColWidth="8.7109375" defaultRowHeight="15" x14ac:dyDescent="0.25"/>
  <cols>
    <col min="1" max="1" width="2" customWidth="1"/>
    <col min="2" max="2" width="8" customWidth="1"/>
    <col min="3" max="3" width="9" customWidth="1"/>
    <col min="4" max="4" width="14" customWidth="1"/>
    <col min="5" max="5" width="15" customWidth="1"/>
    <col min="6" max="6" width="14" customWidth="1"/>
    <col min="7" max="7" width="11" customWidth="1"/>
    <col min="8" max="8" width="20" customWidth="1"/>
    <col min="9" max="9" width="16" customWidth="1"/>
    <col min="10" max="10" width="22" customWidth="1"/>
    <col min="11" max="11" width="8" customWidth="1"/>
    <col min="12" max="12" width="15" customWidth="1"/>
    <col min="13" max="13" width="13" customWidth="1"/>
    <col min="14" max="15" width="17" customWidth="1"/>
    <col min="16" max="16" width="26" customWidth="1"/>
    <col min="17" max="17" width="13" customWidth="1"/>
    <col min="18" max="18" width="7" customWidth="1"/>
    <col min="19" max="19" width="9" customWidth="1"/>
    <col min="20" max="20" width="13" customWidth="1"/>
    <col min="21" max="21" width="26" customWidth="1"/>
    <col min="22" max="23" width="2" customWidth="1"/>
  </cols>
  <sheetData>
    <row r="1" spans="2:23" ht="31.5" customHeight="1" x14ac:dyDescent="0.25">
      <c r="B1" s="6" t="s">
        <v>25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</row>
    <row r="2" spans="2:23" ht="18" customHeight="1" x14ac:dyDescent="0.25">
      <c r="B2" s="5" t="s">
        <v>26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</row>
    <row r="3" spans="2:23" ht="21.75" customHeight="1" x14ac:dyDescent="0.25">
      <c r="B3" s="4" t="s">
        <v>27</v>
      </c>
      <c r="C3" s="4"/>
      <c r="D3" s="4"/>
      <c r="E3" s="3">
        <f>COUNTA(E5:E84)</f>
        <v>18</v>
      </c>
      <c r="F3" s="3"/>
    </row>
    <row r="4" spans="2:23" ht="30" customHeight="1" x14ac:dyDescent="0.25">
      <c r="B4" s="35" t="s">
        <v>28</v>
      </c>
      <c r="C4" s="35" t="s">
        <v>29</v>
      </c>
      <c r="D4" s="35" t="s">
        <v>30</v>
      </c>
      <c r="E4" s="35" t="s">
        <v>31</v>
      </c>
      <c r="F4" s="35" t="s">
        <v>9</v>
      </c>
      <c r="G4" s="35" t="s">
        <v>32</v>
      </c>
      <c r="H4" s="35" t="s">
        <v>33</v>
      </c>
      <c r="I4" s="35" t="s">
        <v>34</v>
      </c>
      <c r="J4" s="35" t="s">
        <v>35</v>
      </c>
      <c r="K4" s="35" t="s">
        <v>36</v>
      </c>
      <c r="L4" s="35" t="s">
        <v>37</v>
      </c>
      <c r="M4" s="35" t="s">
        <v>38</v>
      </c>
      <c r="N4" s="35" t="s">
        <v>39</v>
      </c>
      <c r="O4" s="35" t="s">
        <v>40</v>
      </c>
      <c r="P4" s="35" t="s">
        <v>41</v>
      </c>
      <c r="Q4" s="35" t="s">
        <v>42</v>
      </c>
      <c r="R4" s="35" t="s">
        <v>43</v>
      </c>
      <c r="S4" s="35" t="s">
        <v>44</v>
      </c>
      <c r="T4" s="35" t="s">
        <v>45</v>
      </c>
      <c r="U4" s="35" t="s">
        <v>46</v>
      </c>
      <c r="V4" s="36"/>
      <c r="W4" s="36"/>
    </row>
    <row r="5" spans="2:23" x14ac:dyDescent="0.25">
      <c r="B5" s="27" t="str">
        <f>IF(E5="","","K-"&amp;TEXT(COUNTA($E$5:E5),"000"))</f>
        <v>K-001</v>
      </c>
      <c r="C5" s="27" t="s">
        <v>47</v>
      </c>
      <c r="D5" s="26" t="s">
        <v>48</v>
      </c>
      <c r="E5" s="26" t="s">
        <v>49</v>
      </c>
      <c r="F5" s="26" t="s">
        <v>11</v>
      </c>
      <c r="G5" s="27" t="s">
        <v>50</v>
      </c>
      <c r="H5" s="26"/>
      <c r="I5" s="26"/>
      <c r="J5" s="26" t="s">
        <v>51</v>
      </c>
      <c r="K5" s="27" t="s">
        <v>52</v>
      </c>
      <c r="L5" s="26" t="s">
        <v>53</v>
      </c>
      <c r="M5" s="27" t="s">
        <v>54</v>
      </c>
      <c r="N5" s="26" t="s">
        <v>55</v>
      </c>
      <c r="O5" s="26" t="s">
        <v>56</v>
      </c>
      <c r="P5" s="26" t="s">
        <v>57</v>
      </c>
      <c r="Q5" s="37">
        <v>31308</v>
      </c>
      <c r="R5" s="27">
        <f t="shared" ref="R5:R36" ca="1" si="0">IF(Q5="","",DATEDIF(Q5,TODAY(),"Y"))</f>
        <v>40</v>
      </c>
      <c r="S5" s="27">
        <f t="shared" ref="S5:S36" ca="1" si="1">IFERROR(IF(Q5="","",DATE(YEAR(TODAY())+IF(DATE(YEAR(TODAY()),MONTH(Q5),DAY(Q5))&lt;TODAY(),1,0),MONTH(Q5),DAY(Q5))-TODAY()),"")</f>
        <v>12</v>
      </c>
      <c r="T5" s="27" t="str">
        <f t="shared" ref="T5:T36" si="2">IF(E5="","",IF(AND(D5&lt;&gt;"",E5&lt;&gt;"",L5&lt;&gt;"",OR(N5&lt;&gt;"",O5&lt;&gt;"",P5&lt;&gt;"")),"Vollständig","Unvollständig"))</f>
        <v>Vollständig</v>
      </c>
      <c r="U5" s="26" t="s">
        <v>58</v>
      </c>
      <c r="V5" s="38">
        <f t="shared" ref="V5:V36" ca="1" si="3">IF(Q5="","",S5+ROW()/100000)</f>
        <v>12.00005</v>
      </c>
      <c r="W5" s="38" t="str">
        <f t="shared" ref="W5:W36" si="4">IF(E5="","",D5&amp;" "&amp;E5)</f>
        <v>Katrin Berger</v>
      </c>
    </row>
    <row r="6" spans="2:23" x14ac:dyDescent="0.25">
      <c r="B6" s="29" t="str">
        <f>IF(E6="","","K-"&amp;TEXT(COUNTA($E$5:E6),"000"))</f>
        <v>K-002</v>
      </c>
      <c r="C6" s="29" t="s">
        <v>59</v>
      </c>
      <c r="D6" s="28" t="s">
        <v>60</v>
      </c>
      <c r="E6" s="28" t="s">
        <v>61</v>
      </c>
      <c r="F6" s="28" t="s">
        <v>12</v>
      </c>
      <c r="G6" s="29" t="s">
        <v>50</v>
      </c>
      <c r="H6" s="28"/>
      <c r="I6" s="28"/>
      <c r="J6" s="28" t="s">
        <v>62</v>
      </c>
      <c r="K6" s="29" t="s">
        <v>63</v>
      </c>
      <c r="L6" s="28" t="s">
        <v>64</v>
      </c>
      <c r="M6" s="29" t="s">
        <v>54</v>
      </c>
      <c r="N6" s="28" t="s">
        <v>65</v>
      </c>
      <c r="O6" s="28" t="s">
        <v>66</v>
      </c>
      <c r="P6" s="28" t="s">
        <v>67</v>
      </c>
      <c r="Q6" s="39">
        <v>33148</v>
      </c>
      <c r="R6" s="29">
        <f t="shared" ca="1" si="0"/>
        <v>35</v>
      </c>
      <c r="S6" s="29">
        <f t="shared" ca="1" si="1"/>
        <v>26</v>
      </c>
      <c r="T6" s="29" t="str">
        <f t="shared" si="2"/>
        <v>Vollständig</v>
      </c>
      <c r="U6" s="28"/>
      <c r="V6" s="38">
        <f t="shared" ca="1" si="3"/>
        <v>26.000060000000001</v>
      </c>
      <c r="W6" s="38" t="str">
        <f t="shared" si="4"/>
        <v>Thomas Wagner</v>
      </c>
    </row>
    <row r="7" spans="2:23" x14ac:dyDescent="0.25">
      <c r="B7" s="27" t="str">
        <f>IF(E7="","","K-"&amp;TEXT(COUNTA($E$5:E7),"000"))</f>
        <v>K-003</v>
      </c>
      <c r="C7" s="27" t="s">
        <v>59</v>
      </c>
      <c r="D7" s="26" t="s">
        <v>68</v>
      </c>
      <c r="E7" s="26" t="s">
        <v>69</v>
      </c>
      <c r="F7" s="26" t="s">
        <v>13</v>
      </c>
      <c r="G7" s="27" t="s">
        <v>50</v>
      </c>
      <c r="H7" s="26" t="s">
        <v>70</v>
      </c>
      <c r="I7" s="26" t="s">
        <v>71</v>
      </c>
      <c r="J7" s="26" t="s">
        <v>72</v>
      </c>
      <c r="K7" s="27" t="s">
        <v>73</v>
      </c>
      <c r="L7" s="26" t="s">
        <v>74</v>
      </c>
      <c r="M7" s="27" t="s">
        <v>54</v>
      </c>
      <c r="N7" s="26" t="s">
        <v>75</v>
      </c>
      <c r="O7" s="26" t="s">
        <v>76</v>
      </c>
      <c r="P7" s="26" t="s">
        <v>77</v>
      </c>
      <c r="Q7" s="37">
        <v>28574</v>
      </c>
      <c r="R7" s="27">
        <f t="shared" ca="1" si="0"/>
        <v>48</v>
      </c>
      <c r="S7" s="27">
        <f t="shared" ca="1" si="1"/>
        <v>200</v>
      </c>
      <c r="T7" s="27" t="str">
        <f t="shared" si="2"/>
        <v>Vollständig</v>
      </c>
      <c r="U7" s="26" t="s">
        <v>78</v>
      </c>
      <c r="V7" s="38">
        <f t="shared" ca="1" si="3"/>
        <v>200.00006999999999</v>
      </c>
      <c r="W7" s="38" t="str">
        <f t="shared" si="4"/>
        <v>Daniel Fuchs</v>
      </c>
    </row>
    <row r="8" spans="2:23" x14ac:dyDescent="0.25">
      <c r="B8" s="29" t="str">
        <f>IF(E8="","","K-"&amp;TEXT(COUNTA($E$5:E8),"000"))</f>
        <v>K-004</v>
      </c>
      <c r="C8" s="29" t="s">
        <v>47</v>
      </c>
      <c r="D8" s="28" t="s">
        <v>79</v>
      </c>
      <c r="E8" s="28" t="s">
        <v>80</v>
      </c>
      <c r="F8" s="28" t="s">
        <v>14</v>
      </c>
      <c r="G8" s="29" t="s">
        <v>50</v>
      </c>
      <c r="H8" s="28" t="s">
        <v>81</v>
      </c>
      <c r="I8" s="28" t="s">
        <v>82</v>
      </c>
      <c r="J8" s="28" t="s">
        <v>83</v>
      </c>
      <c r="K8" s="29" t="s">
        <v>84</v>
      </c>
      <c r="L8" s="28" t="s">
        <v>85</v>
      </c>
      <c r="M8" s="29" t="s">
        <v>54</v>
      </c>
      <c r="N8" s="28" t="s">
        <v>86</v>
      </c>
      <c r="O8" s="28"/>
      <c r="P8" s="28" t="s">
        <v>87</v>
      </c>
      <c r="Q8" s="39">
        <v>30291</v>
      </c>
      <c r="R8" s="29">
        <f t="shared" ca="1" si="0"/>
        <v>43</v>
      </c>
      <c r="S8" s="29">
        <f t="shared" ca="1" si="1"/>
        <v>91</v>
      </c>
      <c r="T8" s="29" t="str">
        <f t="shared" si="2"/>
        <v>Vollständig</v>
      </c>
      <c r="U8" s="28" t="s">
        <v>88</v>
      </c>
      <c r="V8" s="38">
        <f t="shared" ca="1" si="3"/>
        <v>91.000079999999997</v>
      </c>
      <c r="W8" s="38" t="str">
        <f t="shared" si="4"/>
        <v>Sabine Krüger</v>
      </c>
    </row>
    <row r="9" spans="2:23" x14ac:dyDescent="0.25">
      <c r="B9" s="27" t="str">
        <f>IF(E9="","","K-"&amp;TEXT(COUNTA($E$5:E9),"000"))</f>
        <v>K-005</v>
      </c>
      <c r="C9" s="27" t="s">
        <v>59</v>
      </c>
      <c r="D9" s="26" t="s">
        <v>89</v>
      </c>
      <c r="E9" s="26" t="s">
        <v>90</v>
      </c>
      <c r="F9" s="26" t="s">
        <v>15</v>
      </c>
      <c r="G9" s="27" t="s">
        <v>50</v>
      </c>
      <c r="H9" s="26" t="s">
        <v>91</v>
      </c>
      <c r="I9" s="26" t="s">
        <v>92</v>
      </c>
      <c r="J9" s="26" t="s">
        <v>93</v>
      </c>
      <c r="K9" s="27" t="s">
        <v>94</v>
      </c>
      <c r="L9" s="26" t="s">
        <v>95</v>
      </c>
      <c r="M9" s="27" t="s">
        <v>54</v>
      </c>
      <c r="N9" s="26" t="s">
        <v>96</v>
      </c>
      <c r="O9" s="26" t="s">
        <v>97</v>
      </c>
      <c r="P9" s="26" t="s">
        <v>98</v>
      </c>
      <c r="Q9" s="37">
        <v>27559</v>
      </c>
      <c r="R9" s="27">
        <f t="shared" ca="1" si="0"/>
        <v>51</v>
      </c>
      <c r="S9" s="27">
        <f t="shared" ca="1" si="1"/>
        <v>281</v>
      </c>
      <c r="T9" s="27" t="str">
        <f t="shared" si="2"/>
        <v>Vollständig</v>
      </c>
      <c r="U9" s="26" t="s">
        <v>99</v>
      </c>
      <c r="V9" s="38">
        <f t="shared" ca="1" si="3"/>
        <v>281.00009</v>
      </c>
      <c r="W9" s="38" t="str">
        <f t="shared" si="4"/>
        <v>Michael Hoffmann</v>
      </c>
    </row>
    <row r="10" spans="2:23" x14ac:dyDescent="0.25">
      <c r="B10" s="29" t="str">
        <f>IF(E10="","","K-"&amp;TEXT(COUNTA($E$5:E10),"000"))</f>
        <v>K-006</v>
      </c>
      <c r="C10" s="29" t="s">
        <v>47</v>
      </c>
      <c r="D10" s="28" t="s">
        <v>100</v>
      </c>
      <c r="E10" s="28" t="s">
        <v>101</v>
      </c>
      <c r="F10" s="28" t="s">
        <v>12</v>
      </c>
      <c r="G10" s="29" t="s">
        <v>50</v>
      </c>
      <c r="H10" s="28"/>
      <c r="I10" s="28"/>
      <c r="J10" s="28" t="s">
        <v>102</v>
      </c>
      <c r="K10" s="29" t="s">
        <v>103</v>
      </c>
      <c r="L10" s="28" t="s">
        <v>104</v>
      </c>
      <c r="M10" s="29" t="s">
        <v>54</v>
      </c>
      <c r="N10" s="28"/>
      <c r="O10" s="28" t="s">
        <v>105</v>
      </c>
      <c r="P10" s="28" t="s">
        <v>106</v>
      </c>
      <c r="Q10" s="39">
        <v>34241</v>
      </c>
      <c r="R10" s="29">
        <f t="shared" ca="1" si="0"/>
        <v>32</v>
      </c>
      <c r="S10" s="29">
        <f t="shared" ca="1" si="1"/>
        <v>23</v>
      </c>
      <c r="T10" s="29" t="str">
        <f t="shared" si="2"/>
        <v>Vollständig</v>
      </c>
      <c r="U10" s="28"/>
      <c r="V10" s="38">
        <f t="shared" ca="1" si="3"/>
        <v>23.0001</v>
      </c>
      <c r="W10" s="38" t="str">
        <f t="shared" si="4"/>
        <v>Elena Vogt</v>
      </c>
    </row>
    <row r="11" spans="2:23" x14ac:dyDescent="0.25">
      <c r="B11" s="27" t="str">
        <f>IF(E11="","","K-"&amp;TEXT(COUNTA($E$5:E11),"000"))</f>
        <v>K-007</v>
      </c>
      <c r="C11" s="27" t="s">
        <v>59</v>
      </c>
      <c r="D11" s="26" t="s">
        <v>107</v>
      </c>
      <c r="E11" s="26" t="s">
        <v>108</v>
      </c>
      <c r="F11" s="26" t="s">
        <v>13</v>
      </c>
      <c r="G11" s="27" t="s">
        <v>109</v>
      </c>
      <c r="H11" s="26" t="s">
        <v>110</v>
      </c>
      <c r="I11" s="26" t="s">
        <v>111</v>
      </c>
      <c r="J11" s="26" t="s">
        <v>112</v>
      </c>
      <c r="K11" s="27" t="s">
        <v>113</v>
      </c>
      <c r="L11" s="26" t="s">
        <v>114</v>
      </c>
      <c r="M11" s="27" t="s">
        <v>54</v>
      </c>
      <c r="N11" s="26" t="s">
        <v>115</v>
      </c>
      <c r="O11" s="26"/>
      <c r="P11" s="26" t="s">
        <v>116</v>
      </c>
      <c r="Q11" s="37">
        <v>25214</v>
      </c>
      <c r="R11" s="27">
        <f t="shared" ca="1" si="0"/>
        <v>57</v>
      </c>
      <c r="S11" s="27">
        <f t="shared" ca="1" si="1"/>
        <v>127</v>
      </c>
      <c r="T11" s="27" t="str">
        <f t="shared" si="2"/>
        <v>Vollständig</v>
      </c>
      <c r="U11" s="26" t="s">
        <v>117</v>
      </c>
      <c r="V11" s="38">
        <f t="shared" ca="1" si="3"/>
        <v>127.00011000000001</v>
      </c>
      <c r="W11" s="38" t="str">
        <f t="shared" si="4"/>
        <v>Andreas Schuster</v>
      </c>
    </row>
    <row r="12" spans="2:23" x14ac:dyDescent="0.25">
      <c r="B12" s="29" t="str">
        <f>IF(E12="","","K-"&amp;TEXT(COUNTA($E$5:E12),"000"))</f>
        <v>K-008</v>
      </c>
      <c r="C12" s="29" t="s">
        <v>47</v>
      </c>
      <c r="D12" s="28" t="s">
        <v>118</v>
      </c>
      <c r="E12" s="28" t="s">
        <v>119</v>
      </c>
      <c r="F12" s="28" t="s">
        <v>11</v>
      </c>
      <c r="G12" s="29" t="s">
        <v>50</v>
      </c>
      <c r="H12" s="28"/>
      <c r="I12" s="28"/>
      <c r="J12" s="28" t="s">
        <v>120</v>
      </c>
      <c r="K12" s="29" t="s">
        <v>121</v>
      </c>
      <c r="L12" s="28" t="s">
        <v>122</v>
      </c>
      <c r="M12" s="29" t="s">
        <v>54</v>
      </c>
      <c r="N12" s="28" t="s">
        <v>123</v>
      </c>
      <c r="O12" s="28" t="s">
        <v>124</v>
      </c>
      <c r="P12" s="28" t="s">
        <v>125</v>
      </c>
      <c r="Q12" s="39">
        <v>22223</v>
      </c>
      <c r="R12" s="29">
        <f t="shared" ca="1" si="0"/>
        <v>65</v>
      </c>
      <c r="S12" s="29">
        <f t="shared" ca="1" si="1"/>
        <v>58</v>
      </c>
      <c r="T12" s="29" t="str">
        <f t="shared" si="2"/>
        <v>Vollständig</v>
      </c>
      <c r="U12" s="28" t="s">
        <v>126</v>
      </c>
      <c r="V12" s="38">
        <f t="shared" ca="1" si="3"/>
        <v>58.000120000000003</v>
      </c>
      <c r="W12" s="38" t="str">
        <f t="shared" si="4"/>
        <v>Petra Lehmann</v>
      </c>
    </row>
    <row r="13" spans="2:23" x14ac:dyDescent="0.25">
      <c r="B13" s="27" t="str">
        <f>IF(E13="","","K-"&amp;TEXT(COUNTA($E$5:E13),"000"))</f>
        <v>K-009</v>
      </c>
      <c r="C13" s="27" t="s">
        <v>59</v>
      </c>
      <c r="D13" s="26" t="s">
        <v>127</v>
      </c>
      <c r="E13" s="26" t="s">
        <v>128</v>
      </c>
      <c r="F13" s="26" t="s">
        <v>14</v>
      </c>
      <c r="G13" s="27" t="s">
        <v>50</v>
      </c>
      <c r="H13" s="26" t="s">
        <v>129</v>
      </c>
      <c r="I13" s="26" t="s">
        <v>130</v>
      </c>
      <c r="J13" s="26" t="s">
        <v>131</v>
      </c>
      <c r="K13" s="27" t="s">
        <v>132</v>
      </c>
      <c r="L13" s="26" t="s">
        <v>133</v>
      </c>
      <c r="M13" s="27" t="s">
        <v>54</v>
      </c>
      <c r="N13" s="26" t="s">
        <v>134</v>
      </c>
      <c r="O13" s="26" t="s">
        <v>135</v>
      </c>
      <c r="P13" s="26" t="s">
        <v>136</v>
      </c>
      <c r="Q13" s="37">
        <v>32070</v>
      </c>
      <c r="R13" s="27">
        <f t="shared" ca="1" si="0"/>
        <v>38</v>
      </c>
      <c r="S13" s="27">
        <f t="shared" ca="1" si="1"/>
        <v>44</v>
      </c>
      <c r="T13" s="27" t="str">
        <f t="shared" si="2"/>
        <v>Vollständig</v>
      </c>
      <c r="U13" s="26" t="s">
        <v>137</v>
      </c>
      <c r="V13" s="38">
        <f t="shared" ca="1" si="3"/>
        <v>44.000129999999999</v>
      </c>
      <c r="W13" s="38" t="str">
        <f t="shared" si="4"/>
        <v>Jonas Brandt</v>
      </c>
    </row>
    <row r="14" spans="2:23" x14ac:dyDescent="0.25">
      <c r="B14" s="29" t="str">
        <f>IF(E14="","","K-"&amp;TEXT(COUNTA($E$5:E14),"000"))</f>
        <v>K-010</v>
      </c>
      <c r="C14" s="29" t="s">
        <v>47</v>
      </c>
      <c r="D14" s="28" t="s">
        <v>138</v>
      </c>
      <c r="E14" s="28" t="s">
        <v>139</v>
      </c>
      <c r="F14" s="28" t="s">
        <v>17</v>
      </c>
      <c r="G14" s="29" t="s">
        <v>50</v>
      </c>
      <c r="H14" s="28"/>
      <c r="I14" s="28"/>
      <c r="J14" s="28" t="s">
        <v>140</v>
      </c>
      <c r="K14" s="29" t="s">
        <v>141</v>
      </c>
      <c r="L14" s="28" t="s">
        <v>142</v>
      </c>
      <c r="M14" s="29" t="s">
        <v>54</v>
      </c>
      <c r="N14" s="28"/>
      <c r="O14" s="28" t="s">
        <v>143</v>
      </c>
      <c r="P14" s="28" t="s">
        <v>144</v>
      </c>
      <c r="Q14" s="39">
        <v>34797</v>
      </c>
      <c r="R14" s="29">
        <f t="shared" ca="1" si="0"/>
        <v>31</v>
      </c>
      <c r="S14" s="29">
        <f t="shared" ca="1" si="1"/>
        <v>214</v>
      </c>
      <c r="T14" s="29" t="str">
        <f t="shared" si="2"/>
        <v>Vollständig</v>
      </c>
      <c r="U14" s="28"/>
      <c r="V14" s="38">
        <f t="shared" ca="1" si="3"/>
        <v>214.00013999999999</v>
      </c>
      <c r="W14" s="38" t="str">
        <f t="shared" si="4"/>
        <v>Nadine Keller</v>
      </c>
    </row>
    <row r="15" spans="2:23" x14ac:dyDescent="0.25">
      <c r="B15" s="27" t="str">
        <f>IF(E15="","","K-"&amp;TEXT(COUNTA($E$5:E15),"000"))</f>
        <v>K-011</v>
      </c>
      <c r="C15" s="27" t="s">
        <v>59</v>
      </c>
      <c r="D15" s="26" t="s">
        <v>145</v>
      </c>
      <c r="E15" s="26" t="s">
        <v>146</v>
      </c>
      <c r="F15" s="26" t="s">
        <v>13</v>
      </c>
      <c r="G15" s="27" t="s">
        <v>50</v>
      </c>
      <c r="H15" s="26" t="s">
        <v>147</v>
      </c>
      <c r="I15" s="26" t="s">
        <v>148</v>
      </c>
      <c r="J15" s="26" t="s">
        <v>149</v>
      </c>
      <c r="K15" s="27" t="s">
        <v>150</v>
      </c>
      <c r="L15" s="26" t="s">
        <v>151</v>
      </c>
      <c r="M15" s="27" t="s">
        <v>152</v>
      </c>
      <c r="N15" s="26" t="s">
        <v>153</v>
      </c>
      <c r="O15" s="26" t="s">
        <v>154</v>
      </c>
      <c r="P15" s="26" t="s">
        <v>155</v>
      </c>
      <c r="Q15" s="37">
        <v>29419</v>
      </c>
      <c r="R15" s="27">
        <f t="shared" ca="1" si="0"/>
        <v>46</v>
      </c>
      <c r="S15" s="27">
        <f t="shared" ca="1" si="1"/>
        <v>314</v>
      </c>
      <c r="T15" s="27" t="str">
        <f t="shared" si="2"/>
        <v>Vollständig</v>
      </c>
      <c r="U15" s="26" t="s">
        <v>156</v>
      </c>
      <c r="V15" s="38">
        <f t="shared" ca="1" si="3"/>
        <v>314.00015000000002</v>
      </c>
      <c r="W15" s="38" t="str">
        <f t="shared" si="4"/>
        <v>Stefan Marx</v>
      </c>
    </row>
    <row r="16" spans="2:23" x14ac:dyDescent="0.25">
      <c r="B16" s="29" t="str">
        <f>IF(E16="","","K-"&amp;TEXT(COUNTA($E$5:E16),"000"))</f>
        <v>K-012</v>
      </c>
      <c r="C16" s="29" t="s">
        <v>47</v>
      </c>
      <c r="D16" s="28" t="s">
        <v>157</v>
      </c>
      <c r="E16" s="28" t="s">
        <v>158</v>
      </c>
      <c r="F16" s="28" t="s">
        <v>14</v>
      </c>
      <c r="G16" s="29" t="s">
        <v>159</v>
      </c>
      <c r="H16" s="28" t="s">
        <v>160</v>
      </c>
      <c r="I16" s="28" t="s">
        <v>161</v>
      </c>
      <c r="J16" s="28" t="s">
        <v>162</v>
      </c>
      <c r="K16" s="29" t="s">
        <v>163</v>
      </c>
      <c r="L16" s="28" t="s">
        <v>164</v>
      </c>
      <c r="M16" s="29" t="s">
        <v>152</v>
      </c>
      <c r="N16" s="28" t="s">
        <v>165</v>
      </c>
      <c r="O16" s="28"/>
      <c r="P16" s="28" t="s">
        <v>166</v>
      </c>
      <c r="Q16" s="39">
        <v>30738</v>
      </c>
      <c r="R16" s="29">
        <f t="shared" ca="1" si="0"/>
        <v>42</v>
      </c>
      <c r="S16" s="29">
        <f t="shared" ca="1" si="1"/>
        <v>173</v>
      </c>
      <c r="T16" s="29" t="str">
        <f t="shared" si="2"/>
        <v>Vollständig</v>
      </c>
      <c r="U16" s="28" t="s">
        <v>167</v>
      </c>
      <c r="V16" s="38">
        <f t="shared" ca="1" si="3"/>
        <v>173.00015999999999</v>
      </c>
      <c r="W16" s="38" t="str">
        <f t="shared" si="4"/>
        <v>Julia Roth</v>
      </c>
    </row>
    <row r="17" spans="2:23" x14ac:dyDescent="0.25">
      <c r="B17" s="27" t="str">
        <f>IF(E17="","","K-"&amp;TEXT(COUNTA($E$5:E17),"000"))</f>
        <v>K-013</v>
      </c>
      <c r="C17" s="27" t="s">
        <v>59</v>
      </c>
      <c r="D17" s="26" t="s">
        <v>168</v>
      </c>
      <c r="E17" s="26" t="s">
        <v>169</v>
      </c>
      <c r="F17" s="26" t="s">
        <v>12</v>
      </c>
      <c r="G17" s="27" t="s">
        <v>50</v>
      </c>
      <c r="H17" s="26"/>
      <c r="I17" s="26"/>
      <c r="J17" s="26" t="s">
        <v>170</v>
      </c>
      <c r="K17" s="27" t="s">
        <v>171</v>
      </c>
      <c r="L17" s="26" t="s">
        <v>172</v>
      </c>
      <c r="M17" s="27" t="s">
        <v>173</v>
      </c>
      <c r="N17" s="26"/>
      <c r="O17" s="26" t="s">
        <v>174</v>
      </c>
      <c r="P17" s="26" t="s">
        <v>175</v>
      </c>
      <c r="Q17" s="37">
        <v>33493</v>
      </c>
      <c r="R17" s="27">
        <f t="shared" ca="1" si="0"/>
        <v>34</v>
      </c>
      <c r="S17" s="27">
        <f t="shared" ca="1" si="1"/>
        <v>6</v>
      </c>
      <c r="T17" s="27" t="str">
        <f t="shared" si="2"/>
        <v>Vollständig</v>
      </c>
      <c r="U17" s="26" t="s">
        <v>176</v>
      </c>
      <c r="V17" s="38">
        <f t="shared" ca="1" si="3"/>
        <v>6.0001699999999998</v>
      </c>
      <c r="W17" s="38" t="str">
        <f t="shared" si="4"/>
        <v>Patrick Sommer</v>
      </c>
    </row>
    <row r="18" spans="2:23" x14ac:dyDescent="0.25">
      <c r="B18" s="29" t="str">
        <f>IF(E18="","","K-"&amp;TEXT(COUNTA($E$5:E18),"000"))</f>
        <v>K-014</v>
      </c>
      <c r="C18" s="29" t="s">
        <v>47</v>
      </c>
      <c r="D18" s="28" t="s">
        <v>177</v>
      </c>
      <c r="E18" s="28" t="s">
        <v>178</v>
      </c>
      <c r="F18" s="28" t="s">
        <v>15</v>
      </c>
      <c r="G18" s="29" t="s">
        <v>50</v>
      </c>
      <c r="H18" s="28" t="s">
        <v>179</v>
      </c>
      <c r="I18" s="28" t="s">
        <v>180</v>
      </c>
      <c r="J18" s="28" t="s">
        <v>181</v>
      </c>
      <c r="K18" s="29" t="s">
        <v>182</v>
      </c>
      <c r="L18" s="28" t="s">
        <v>183</v>
      </c>
      <c r="M18" s="29" t="s">
        <v>173</v>
      </c>
      <c r="N18" s="28" t="s">
        <v>184</v>
      </c>
      <c r="O18" s="28" t="s">
        <v>185</v>
      </c>
      <c r="P18" s="28" t="s">
        <v>186</v>
      </c>
      <c r="Q18" s="39">
        <v>26449</v>
      </c>
      <c r="R18" s="29">
        <f t="shared" ca="1" si="0"/>
        <v>54</v>
      </c>
      <c r="S18" s="29">
        <f t="shared" ca="1" si="1"/>
        <v>266</v>
      </c>
      <c r="T18" s="29" t="str">
        <f t="shared" si="2"/>
        <v>Vollständig</v>
      </c>
      <c r="U18" s="28" t="s">
        <v>187</v>
      </c>
      <c r="V18" s="38">
        <f t="shared" ca="1" si="3"/>
        <v>266.00018</v>
      </c>
      <c r="W18" s="38" t="str">
        <f t="shared" si="4"/>
        <v>Christina Baumann</v>
      </c>
    </row>
    <row r="19" spans="2:23" x14ac:dyDescent="0.25">
      <c r="B19" s="27" t="str">
        <f>IF(E19="","","K-"&amp;TEXT(COUNTA($E$5:E19),"000"))</f>
        <v>K-015</v>
      </c>
      <c r="C19" s="27" t="s">
        <v>59</v>
      </c>
      <c r="D19" s="26" t="s">
        <v>188</v>
      </c>
      <c r="E19" s="26" t="s">
        <v>189</v>
      </c>
      <c r="F19" s="26" t="s">
        <v>11</v>
      </c>
      <c r="G19" s="27" t="s">
        <v>50</v>
      </c>
      <c r="H19" s="26"/>
      <c r="I19" s="26"/>
      <c r="J19" s="26" t="s">
        <v>190</v>
      </c>
      <c r="K19" s="27" t="s">
        <v>191</v>
      </c>
      <c r="L19" s="26" t="s">
        <v>192</v>
      </c>
      <c r="M19" s="27" t="s">
        <v>54</v>
      </c>
      <c r="N19" s="26" t="s">
        <v>193</v>
      </c>
      <c r="O19" s="26" t="s">
        <v>194</v>
      </c>
      <c r="P19" s="26" t="s">
        <v>195</v>
      </c>
      <c r="Q19" s="37">
        <v>37173</v>
      </c>
      <c r="R19" s="27">
        <f t="shared" ca="1" si="0"/>
        <v>24</v>
      </c>
      <c r="S19" s="27">
        <f t="shared" ca="1" si="1"/>
        <v>33</v>
      </c>
      <c r="T19" s="27" t="str">
        <f t="shared" si="2"/>
        <v>Vollständig</v>
      </c>
      <c r="U19" s="26" t="s">
        <v>196</v>
      </c>
      <c r="V19" s="38">
        <f t="shared" ca="1" si="3"/>
        <v>33.000190000000003</v>
      </c>
      <c r="W19" s="38" t="str">
        <f t="shared" si="4"/>
        <v>Felix Neumann</v>
      </c>
    </row>
    <row r="20" spans="2:23" x14ac:dyDescent="0.25">
      <c r="B20" s="29" t="str">
        <f>IF(E20="","","K-"&amp;TEXT(COUNTA($E$5:E20),"000"))</f>
        <v>K-016</v>
      </c>
      <c r="C20" s="29" t="s">
        <v>47</v>
      </c>
      <c r="D20" s="28" t="s">
        <v>197</v>
      </c>
      <c r="E20" s="28" t="s">
        <v>198</v>
      </c>
      <c r="F20" s="28" t="s">
        <v>14</v>
      </c>
      <c r="G20" s="29" t="s">
        <v>50</v>
      </c>
      <c r="H20" s="28" t="s">
        <v>199</v>
      </c>
      <c r="I20" s="28" t="s">
        <v>200</v>
      </c>
      <c r="J20" s="28" t="s">
        <v>201</v>
      </c>
      <c r="K20" s="29" t="s">
        <v>202</v>
      </c>
      <c r="L20" s="28" t="s">
        <v>203</v>
      </c>
      <c r="M20" s="29" t="s">
        <v>54</v>
      </c>
      <c r="N20" s="28" t="s">
        <v>204</v>
      </c>
      <c r="O20" s="28" t="s">
        <v>205</v>
      </c>
      <c r="P20" s="28" t="s">
        <v>206</v>
      </c>
      <c r="Q20" s="39">
        <v>32356</v>
      </c>
      <c r="R20" s="29">
        <f t="shared" ca="1" si="0"/>
        <v>38</v>
      </c>
      <c r="S20" s="29">
        <f t="shared" ca="1" si="1"/>
        <v>329</v>
      </c>
      <c r="T20" s="29" t="str">
        <f t="shared" si="2"/>
        <v>Vollständig</v>
      </c>
      <c r="U20" s="28"/>
      <c r="V20" s="38">
        <f t="shared" ca="1" si="3"/>
        <v>329.00020000000001</v>
      </c>
      <c r="W20" s="38" t="str">
        <f t="shared" si="4"/>
        <v>Laura Winter</v>
      </c>
    </row>
    <row r="21" spans="2:23" x14ac:dyDescent="0.25">
      <c r="B21" s="27" t="str">
        <f>IF(E21="","","K-"&amp;TEXT(COUNTA($E$5:E21),"000"))</f>
        <v>K-017</v>
      </c>
      <c r="C21" s="27" t="s">
        <v>59</v>
      </c>
      <c r="D21" s="26" t="s">
        <v>207</v>
      </c>
      <c r="E21" s="26" t="s">
        <v>208</v>
      </c>
      <c r="F21" s="26" t="s">
        <v>13</v>
      </c>
      <c r="G21" s="27" t="s">
        <v>50</v>
      </c>
      <c r="H21" s="26"/>
      <c r="I21" s="26"/>
      <c r="J21" s="26" t="s">
        <v>209</v>
      </c>
      <c r="K21" s="27"/>
      <c r="L21" s="26"/>
      <c r="M21" s="27" t="s">
        <v>54</v>
      </c>
      <c r="N21" s="26"/>
      <c r="O21" s="26"/>
      <c r="P21" s="26"/>
      <c r="Q21" s="37">
        <v>30380</v>
      </c>
      <c r="R21" s="27">
        <f t="shared" ca="1" si="0"/>
        <v>43</v>
      </c>
      <c r="S21" s="27">
        <f t="shared" ca="1" si="1"/>
        <v>180</v>
      </c>
      <c r="T21" s="27" t="str">
        <f t="shared" si="2"/>
        <v>Unvollständig</v>
      </c>
      <c r="U21" s="26" t="s">
        <v>210</v>
      </c>
      <c r="V21" s="38">
        <f t="shared" ca="1" si="3"/>
        <v>180.00021000000001</v>
      </c>
      <c r="W21" s="38" t="str">
        <f t="shared" si="4"/>
        <v>Erik Pohl</v>
      </c>
    </row>
    <row r="22" spans="2:23" x14ac:dyDescent="0.25">
      <c r="B22" s="29" t="str">
        <f>IF(E22="","","K-"&amp;TEXT(COUNTA($E$5:E22),"000"))</f>
        <v>K-018</v>
      </c>
      <c r="C22" s="29" t="s">
        <v>47</v>
      </c>
      <c r="D22" s="28" t="s">
        <v>211</v>
      </c>
      <c r="E22" s="28" t="s">
        <v>212</v>
      </c>
      <c r="F22" s="28" t="s">
        <v>16</v>
      </c>
      <c r="G22" s="29" t="s">
        <v>50</v>
      </c>
      <c r="H22" s="28" t="s">
        <v>213</v>
      </c>
      <c r="I22" s="28" t="s">
        <v>214</v>
      </c>
      <c r="J22" s="28" t="s">
        <v>215</v>
      </c>
      <c r="K22" s="29" t="s">
        <v>216</v>
      </c>
      <c r="L22" s="28" t="s">
        <v>217</v>
      </c>
      <c r="M22" s="29" t="s">
        <v>54</v>
      </c>
      <c r="N22" s="28" t="s">
        <v>218</v>
      </c>
      <c r="O22" s="28" t="s">
        <v>219</v>
      </c>
      <c r="P22" s="28" t="s">
        <v>220</v>
      </c>
      <c r="Q22" s="39">
        <v>28392</v>
      </c>
      <c r="R22" s="29">
        <f t="shared" ca="1" si="0"/>
        <v>48</v>
      </c>
      <c r="S22" s="29">
        <f t="shared" ca="1" si="1"/>
        <v>18</v>
      </c>
      <c r="T22" s="29" t="str">
        <f t="shared" si="2"/>
        <v>Vollständig</v>
      </c>
      <c r="U22" s="28" t="s">
        <v>221</v>
      </c>
      <c r="V22" s="38">
        <f t="shared" ca="1" si="3"/>
        <v>18.000219999999999</v>
      </c>
      <c r="W22" s="38" t="str">
        <f t="shared" si="4"/>
        <v>Miriam Kaiser</v>
      </c>
    </row>
    <row r="23" spans="2:23" x14ac:dyDescent="0.25">
      <c r="B23" s="27" t="str">
        <f>IF(E23="","","K-"&amp;TEXT(COUNTA($E$5:E23),"000"))</f>
        <v/>
      </c>
      <c r="C23" s="27"/>
      <c r="D23" s="26"/>
      <c r="E23" s="26"/>
      <c r="F23" s="26"/>
      <c r="G23" s="27"/>
      <c r="H23" s="26"/>
      <c r="I23" s="26"/>
      <c r="J23" s="26"/>
      <c r="K23" s="27"/>
      <c r="L23" s="26"/>
      <c r="M23" s="27"/>
      <c r="N23" s="26"/>
      <c r="O23" s="26"/>
      <c r="P23" s="26"/>
      <c r="Q23" s="37"/>
      <c r="R23" s="27" t="str">
        <f t="shared" ca="1" si="0"/>
        <v/>
      </c>
      <c r="S23" s="27" t="str">
        <f t="shared" ca="1" si="1"/>
        <v/>
      </c>
      <c r="T23" s="27" t="str">
        <f t="shared" si="2"/>
        <v/>
      </c>
      <c r="U23" s="26"/>
      <c r="V23" s="38" t="str">
        <f t="shared" si="3"/>
        <v/>
      </c>
      <c r="W23" s="38" t="str">
        <f t="shared" si="4"/>
        <v/>
      </c>
    </row>
    <row r="24" spans="2:23" x14ac:dyDescent="0.25">
      <c r="B24" s="29" t="str">
        <f>IF(E24="","","K-"&amp;TEXT(COUNTA($E$5:E24),"000"))</f>
        <v/>
      </c>
      <c r="C24" s="29"/>
      <c r="D24" s="28"/>
      <c r="E24" s="28"/>
      <c r="F24" s="28"/>
      <c r="G24" s="29"/>
      <c r="H24" s="28"/>
      <c r="I24" s="28"/>
      <c r="J24" s="28"/>
      <c r="K24" s="29"/>
      <c r="L24" s="28"/>
      <c r="M24" s="29"/>
      <c r="N24" s="28"/>
      <c r="O24" s="28"/>
      <c r="P24" s="28"/>
      <c r="Q24" s="39"/>
      <c r="R24" s="29" t="str">
        <f t="shared" ca="1" si="0"/>
        <v/>
      </c>
      <c r="S24" s="29" t="str">
        <f t="shared" ca="1" si="1"/>
        <v/>
      </c>
      <c r="T24" s="29" t="str">
        <f t="shared" si="2"/>
        <v/>
      </c>
      <c r="U24" s="28"/>
      <c r="V24" s="38" t="str">
        <f t="shared" si="3"/>
        <v/>
      </c>
      <c r="W24" s="38" t="str">
        <f t="shared" si="4"/>
        <v/>
      </c>
    </row>
    <row r="25" spans="2:23" x14ac:dyDescent="0.25">
      <c r="B25" s="27" t="str">
        <f>IF(E25="","","K-"&amp;TEXT(COUNTA($E$5:E25),"000"))</f>
        <v/>
      </c>
      <c r="C25" s="27"/>
      <c r="D25" s="26"/>
      <c r="E25" s="26"/>
      <c r="F25" s="26"/>
      <c r="G25" s="27"/>
      <c r="H25" s="26"/>
      <c r="I25" s="26"/>
      <c r="J25" s="26"/>
      <c r="K25" s="27"/>
      <c r="L25" s="26"/>
      <c r="M25" s="27"/>
      <c r="N25" s="26"/>
      <c r="O25" s="26"/>
      <c r="P25" s="26"/>
      <c r="Q25" s="37"/>
      <c r="R25" s="27" t="str">
        <f t="shared" ca="1" si="0"/>
        <v/>
      </c>
      <c r="S25" s="27" t="str">
        <f t="shared" ca="1" si="1"/>
        <v/>
      </c>
      <c r="T25" s="27" t="str">
        <f t="shared" si="2"/>
        <v/>
      </c>
      <c r="U25" s="26"/>
      <c r="V25" s="38" t="str">
        <f t="shared" si="3"/>
        <v/>
      </c>
      <c r="W25" s="38" t="str">
        <f t="shared" si="4"/>
        <v/>
      </c>
    </row>
    <row r="26" spans="2:23" x14ac:dyDescent="0.25">
      <c r="B26" s="29" t="str">
        <f>IF(E26="","","K-"&amp;TEXT(COUNTA($E$5:E26),"000"))</f>
        <v/>
      </c>
      <c r="C26" s="29"/>
      <c r="D26" s="28"/>
      <c r="E26" s="28"/>
      <c r="F26" s="28"/>
      <c r="G26" s="29"/>
      <c r="H26" s="28"/>
      <c r="I26" s="28"/>
      <c r="J26" s="28"/>
      <c r="K26" s="29"/>
      <c r="L26" s="28"/>
      <c r="M26" s="29"/>
      <c r="N26" s="28"/>
      <c r="O26" s="28"/>
      <c r="P26" s="28"/>
      <c r="Q26" s="39"/>
      <c r="R26" s="29" t="str">
        <f t="shared" ca="1" si="0"/>
        <v/>
      </c>
      <c r="S26" s="29" t="str">
        <f t="shared" ca="1" si="1"/>
        <v/>
      </c>
      <c r="T26" s="29" t="str">
        <f t="shared" si="2"/>
        <v/>
      </c>
      <c r="U26" s="28"/>
      <c r="V26" s="38" t="str">
        <f t="shared" si="3"/>
        <v/>
      </c>
      <c r="W26" s="38" t="str">
        <f t="shared" si="4"/>
        <v/>
      </c>
    </row>
    <row r="27" spans="2:23" x14ac:dyDescent="0.25">
      <c r="B27" s="27" t="str">
        <f>IF(E27="","","K-"&amp;TEXT(COUNTA($E$5:E27),"000"))</f>
        <v/>
      </c>
      <c r="C27" s="27"/>
      <c r="D27" s="26"/>
      <c r="E27" s="26"/>
      <c r="F27" s="26"/>
      <c r="G27" s="27"/>
      <c r="H27" s="26"/>
      <c r="I27" s="26"/>
      <c r="J27" s="26"/>
      <c r="K27" s="27"/>
      <c r="L27" s="26"/>
      <c r="M27" s="27"/>
      <c r="N27" s="26"/>
      <c r="O27" s="26"/>
      <c r="P27" s="26"/>
      <c r="Q27" s="37"/>
      <c r="R27" s="27" t="str">
        <f t="shared" ca="1" si="0"/>
        <v/>
      </c>
      <c r="S27" s="27" t="str">
        <f t="shared" ca="1" si="1"/>
        <v/>
      </c>
      <c r="T27" s="27" t="str">
        <f t="shared" si="2"/>
        <v/>
      </c>
      <c r="U27" s="26"/>
      <c r="V27" s="38" t="str">
        <f t="shared" si="3"/>
        <v/>
      </c>
      <c r="W27" s="38" t="str">
        <f t="shared" si="4"/>
        <v/>
      </c>
    </row>
    <row r="28" spans="2:23" x14ac:dyDescent="0.25">
      <c r="B28" s="29" t="str">
        <f>IF(E28="","","K-"&amp;TEXT(COUNTA($E$5:E28),"000"))</f>
        <v/>
      </c>
      <c r="C28" s="29"/>
      <c r="D28" s="28"/>
      <c r="E28" s="28"/>
      <c r="F28" s="28"/>
      <c r="G28" s="29"/>
      <c r="H28" s="28"/>
      <c r="I28" s="28"/>
      <c r="J28" s="28"/>
      <c r="K28" s="29"/>
      <c r="L28" s="28"/>
      <c r="M28" s="29"/>
      <c r="N28" s="28"/>
      <c r="O28" s="28"/>
      <c r="P28" s="28"/>
      <c r="Q28" s="39"/>
      <c r="R28" s="29" t="str">
        <f t="shared" ca="1" si="0"/>
        <v/>
      </c>
      <c r="S28" s="29" t="str">
        <f t="shared" ca="1" si="1"/>
        <v/>
      </c>
      <c r="T28" s="29" t="str">
        <f t="shared" si="2"/>
        <v/>
      </c>
      <c r="U28" s="28"/>
      <c r="V28" s="38" t="str">
        <f t="shared" si="3"/>
        <v/>
      </c>
      <c r="W28" s="38" t="str">
        <f t="shared" si="4"/>
        <v/>
      </c>
    </row>
    <row r="29" spans="2:23" x14ac:dyDescent="0.25">
      <c r="B29" s="27" t="str">
        <f>IF(E29="","","K-"&amp;TEXT(COUNTA($E$5:E29),"000"))</f>
        <v/>
      </c>
      <c r="C29" s="27"/>
      <c r="D29" s="26"/>
      <c r="E29" s="26"/>
      <c r="F29" s="26"/>
      <c r="G29" s="27"/>
      <c r="H29" s="26"/>
      <c r="I29" s="26"/>
      <c r="J29" s="26"/>
      <c r="K29" s="27"/>
      <c r="L29" s="26"/>
      <c r="M29" s="27"/>
      <c r="N29" s="26"/>
      <c r="O29" s="26"/>
      <c r="P29" s="26"/>
      <c r="Q29" s="37"/>
      <c r="R29" s="27" t="str">
        <f t="shared" ca="1" si="0"/>
        <v/>
      </c>
      <c r="S29" s="27" t="str">
        <f t="shared" ca="1" si="1"/>
        <v/>
      </c>
      <c r="T29" s="27" t="str">
        <f t="shared" si="2"/>
        <v/>
      </c>
      <c r="U29" s="26"/>
      <c r="V29" s="38" t="str">
        <f t="shared" si="3"/>
        <v/>
      </c>
      <c r="W29" s="38" t="str">
        <f t="shared" si="4"/>
        <v/>
      </c>
    </row>
    <row r="30" spans="2:23" x14ac:dyDescent="0.25">
      <c r="B30" s="29" t="str">
        <f>IF(E30="","","K-"&amp;TEXT(COUNTA($E$5:E30),"000"))</f>
        <v/>
      </c>
      <c r="C30" s="29"/>
      <c r="D30" s="28"/>
      <c r="E30" s="28"/>
      <c r="F30" s="28"/>
      <c r="G30" s="29"/>
      <c r="H30" s="28"/>
      <c r="I30" s="28"/>
      <c r="J30" s="28"/>
      <c r="K30" s="29"/>
      <c r="L30" s="28"/>
      <c r="M30" s="29"/>
      <c r="N30" s="28"/>
      <c r="O30" s="28"/>
      <c r="P30" s="28"/>
      <c r="Q30" s="39"/>
      <c r="R30" s="29" t="str">
        <f t="shared" ca="1" si="0"/>
        <v/>
      </c>
      <c r="S30" s="29" t="str">
        <f t="shared" ca="1" si="1"/>
        <v/>
      </c>
      <c r="T30" s="29" t="str">
        <f t="shared" si="2"/>
        <v/>
      </c>
      <c r="U30" s="28"/>
      <c r="V30" s="38" t="str">
        <f t="shared" si="3"/>
        <v/>
      </c>
      <c r="W30" s="38" t="str">
        <f t="shared" si="4"/>
        <v/>
      </c>
    </row>
    <row r="31" spans="2:23" x14ac:dyDescent="0.25">
      <c r="B31" s="27" t="str">
        <f>IF(E31="","","K-"&amp;TEXT(COUNTA($E$5:E31),"000"))</f>
        <v/>
      </c>
      <c r="C31" s="27"/>
      <c r="D31" s="26"/>
      <c r="E31" s="26"/>
      <c r="F31" s="26"/>
      <c r="G31" s="27"/>
      <c r="H31" s="26"/>
      <c r="I31" s="26"/>
      <c r="J31" s="26"/>
      <c r="K31" s="27"/>
      <c r="L31" s="26"/>
      <c r="M31" s="27"/>
      <c r="N31" s="26"/>
      <c r="O31" s="26"/>
      <c r="P31" s="26"/>
      <c r="Q31" s="37"/>
      <c r="R31" s="27" t="str">
        <f t="shared" ca="1" si="0"/>
        <v/>
      </c>
      <c r="S31" s="27" t="str">
        <f t="shared" ca="1" si="1"/>
        <v/>
      </c>
      <c r="T31" s="27" t="str">
        <f t="shared" si="2"/>
        <v/>
      </c>
      <c r="U31" s="26"/>
      <c r="V31" s="38" t="str">
        <f t="shared" si="3"/>
        <v/>
      </c>
      <c r="W31" s="38" t="str">
        <f t="shared" si="4"/>
        <v/>
      </c>
    </row>
    <row r="32" spans="2:23" x14ac:dyDescent="0.25">
      <c r="B32" s="29" t="str">
        <f>IF(E32="","","K-"&amp;TEXT(COUNTA($E$5:E32),"000"))</f>
        <v/>
      </c>
      <c r="C32" s="29"/>
      <c r="D32" s="28"/>
      <c r="E32" s="28"/>
      <c r="F32" s="28"/>
      <c r="G32" s="29"/>
      <c r="H32" s="28"/>
      <c r="I32" s="28"/>
      <c r="J32" s="28"/>
      <c r="K32" s="29"/>
      <c r="L32" s="28"/>
      <c r="M32" s="29"/>
      <c r="N32" s="28"/>
      <c r="O32" s="28"/>
      <c r="P32" s="28"/>
      <c r="Q32" s="39"/>
      <c r="R32" s="29" t="str">
        <f t="shared" ca="1" si="0"/>
        <v/>
      </c>
      <c r="S32" s="29" t="str">
        <f t="shared" ca="1" si="1"/>
        <v/>
      </c>
      <c r="T32" s="29" t="str">
        <f t="shared" si="2"/>
        <v/>
      </c>
      <c r="U32" s="28"/>
      <c r="V32" s="38" t="str">
        <f t="shared" si="3"/>
        <v/>
      </c>
      <c r="W32" s="38" t="str">
        <f t="shared" si="4"/>
        <v/>
      </c>
    </row>
    <row r="33" spans="2:23" x14ac:dyDescent="0.25">
      <c r="B33" s="27" t="str">
        <f>IF(E33="","","K-"&amp;TEXT(COUNTA($E$5:E33),"000"))</f>
        <v/>
      </c>
      <c r="C33" s="27"/>
      <c r="D33" s="26"/>
      <c r="E33" s="26"/>
      <c r="F33" s="26"/>
      <c r="G33" s="27"/>
      <c r="H33" s="26"/>
      <c r="I33" s="26"/>
      <c r="J33" s="26"/>
      <c r="K33" s="27"/>
      <c r="L33" s="26"/>
      <c r="M33" s="27"/>
      <c r="N33" s="26"/>
      <c r="O33" s="26"/>
      <c r="P33" s="26"/>
      <c r="Q33" s="37"/>
      <c r="R33" s="27" t="str">
        <f t="shared" ca="1" si="0"/>
        <v/>
      </c>
      <c r="S33" s="27" t="str">
        <f t="shared" ca="1" si="1"/>
        <v/>
      </c>
      <c r="T33" s="27" t="str">
        <f t="shared" si="2"/>
        <v/>
      </c>
      <c r="U33" s="26"/>
      <c r="V33" s="38" t="str">
        <f t="shared" si="3"/>
        <v/>
      </c>
      <c r="W33" s="38" t="str">
        <f t="shared" si="4"/>
        <v/>
      </c>
    </row>
    <row r="34" spans="2:23" x14ac:dyDescent="0.25">
      <c r="B34" s="29" t="str">
        <f>IF(E34="","","K-"&amp;TEXT(COUNTA($E$5:E34),"000"))</f>
        <v/>
      </c>
      <c r="C34" s="29"/>
      <c r="D34" s="28"/>
      <c r="E34" s="28"/>
      <c r="F34" s="28"/>
      <c r="G34" s="29"/>
      <c r="H34" s="28"/>
      <c r="I34" s="28"/>
      <c r="J34" s="28"/>
      <c r="K34" s="29"/>
      <c r="L34" s="28"/>
      <c r="M34" s="29"/>
      <c r="N34" s="28"/>
      <c r="O34" s="28"/>
      <c r="P34" s="28"/>
      <c r="Q34" s="39"/>
      <c r="R34" s="29" t="str">
        <f t="shared" ca="1" si="0"/>
        <v/>
      </c>
      <c r="S34" s="29" t="str">
        <f t="shared" ca="1" si="1"/>
        <v/>
      </c>
      <c r="T34" s="29" t="str">
        <f t="shared" si="2"/>
        <v/>
      </c>
      <c r="U34" s="28"/>
      <c r="V34" s="38" t="str">
        <f t="shared" si="3"/>
        <v/>
      </c>
      <c r="W34" s="38" t="str">
        <f t="shared" si="4"/>
        <v/>
      </c>
    </row>
    <row r="35" spans="2:23" x14ac:dyDescent="0.25">
      <c r="B35" s="27" t="str">
        <f>IF(E35="","","K-"&amp;TEXT(COUNTA($E$5:E35),"000"))</f>
        <v/>
      </c>
      <c r="C35" s="27"/>
      <c r="D35" s="26"/>
      <c r="E35" s="26"/>
      <c r="F35" s="26"/>
      <c r="G35" s="27"/>
      <c r="H35" s="26"/>
      <c r="I35" s="26"/>
      <c r="J35" s="26"/>
      <c r="K35" s="27"/>
      <c r="L35" s="26"/>
      <c r="M35" s="27"/>
      <c r="N35" s="26"/>
      <c r="O35" s="26"/>
      <c r="P35" s="26"/>
      <c r="Q35" s="37"/>
      <c r="R35" s="27" t="str">
        <f t="shared" ca="1" si="0"/>
        <v/>
      </c>
      <c r="S35" s="27" t="str">
        <f t="shared" ca="1" si="1"/>
        <v/>
      </c>
      <c r="T35" s="27" t="str">
        <f t="shared" si="2"/>
        <v/>
      </c>
      <c r="U35" s="26"/>
      <c r="V35" s="38" t="str">
        <f t="shared" si="3"/>
        <v/>
      </c>
      <c r="W35" s="38" t="str">
        <f t="shared" si="4"/>
        <v/>
      </c>
    </row>
    <row r="36" spans="2:23" x14ac:dyDescent="0.25">
      <c r="B36" s="29" t="str">
        <f>IF(E36="","","K-"&amp;TEXT(COUNTA($E$5:E36),"000"))</f>
        <v/>
      </c>
      <c r="C36" s="29"/>
      <c r="D36" s="28"/>
      <c r="E36" s="28"/>
      <c r="F36" s="28"/>
      <c r="G36" s="29"/>
      <c r="H36" s="28"/>
      <c r="I36" s="28"/>
      <c r="J36" s="28"/>
      <c r="K36" s="29"/>
      <c r="L36" s="28"/>
      <c r="M36" s="29"/>
      <c r="N36" s="28"/>
      <c r="O36" s="28"/>
      <c r="P36" s="28"/>
      <c r="Q36" s="39"/>
      <c r="R36" s="29" t="str">
        <f t="shared" ca="1" si="0"/>
        <v/>
      </c>
      <c r="S36" s="29" t="str">
        <f t="shared" ca="1" si="1"/>
        <v/>
      </c>
      <c r="T36" s="29" t="str">
        <f t="shared" si="2"/>
        <v/>
      </c>
      <c r="U36" s="28"/>
      <c r="V36" s="38" t="str">
        <f t="shared" si="3"/>
        <v/>
      </c>
      <c r="W36" s="38" t="str">
        <f t="shared" si="4"/>
        <v/>
      </c>
    </row>
    <row r="37" spans="2:23" x14ac:dyDescent="0.25">
      <c r="B37" s="27" t="str">
        <f>IF(E37="","","K-"&amp;TEXT(COUNTA($E$5:E37),"000"))</f>
        <v/>
      </c>
      <c r="C37" s="27"/>
      <c r="D37" s="26"/>
      <c r="E37" s="26"/>
      <c r="F37" s="26"/>
      <c r="G37" s="27"/>
      <c r="H37" s="26"/>
      <c r="I37" s="26"/>
      <c r="J37" s="26"/>
      <c r="K37" s="27"/>
      <c r="L37" s="26"/>
      <c r="M37" s="27"/>
      <c r="N37" s="26"/>
      <c r="O37" s="26"/>
      <c r="P37" s="26"/>
      <c r="Q37" s="37"/>
      <c r="R37" s="27" t="str">
        <f t="shared" ref="R37:R68" ca="1" si="5">IF(Q37="","",DATEDIF(Q37,TODAY(),"Y"))</f>
        <v/>
      </c>
      <c r="S37" s="27" t="str">
        <f t="shared" ref="S37:S68" ca="1" si="6">IFERROR(IF(Q37="","",DATE(YEAR(TODAY())+IF(DATE(YEAR(TODAY()),MONTH(Q37),DAY(Q37))&lt;TODAY(),1,0),MONTH(Q37),DAY(Q37))-TODAY()),"")</f>
        <v/>
      </c>
      <c r="T37" s="27" t="str">
        <f t="shared" ref="T37:T68" si="7">IF(E37="","",IF(AND(D37&lt;&gt;"",E37&lt;&gt;"",L37&lt;&gt;"",OR(N37&lt;&gt;"",O37&lt;&gt;"",P37&lt;&gt;"")),"Vollständig","Unvollständig"))</f>
        <v/>
      </c>
      <c r="U37" s="26"/>
      <c r="V37" s="38" t="str">
        <f t="shared" ref="V37:V68" si="8">IF(Q37="","",S37+ROW()/100000)</f>
        <v/>
      </c>
      <c r="W37" s="38" t="str">
        <f t="shared" ref="W37:W68" si="9">IF(E37="","",D37&amp;" "&amp;E37)</f>
        <v/>
      </c>
    </row>
    <row r="38" spans="2:23" x14ac:dyDescent="0.25">
      <c r="B38" s="29" t="str">
        <f>IF(E38="","","K-"&amp;TEXT(COUNTA($E$5:E38),"000"))</f>
        <v/>
      </c>
      <c r="C38" s="29"/>
      <c r="D38" s="28"/>
      <c r="E38" s="28"/>
      <c r="F38" s="28"/>
      <c r="G38" s="29"/>
      <c r="H38" s="28"/>
      <c r="I38" s="28"/>
      <c r="J38" s="28"/>
      <c r="K38" s="29"/>
      <c r="L38" s="28"/>
      <c r="M38" s="29"/>
      <c r="N38" s="28"/>
      <c r="O38" s="28"/>
      <c r="P38" s="28"/>
      <c r="Q38" s="39"/>
      <c r="R38" s="29" t="str">
        <f t="shared" ca="1" si="5"/>
        <v/>
      </c>
      <c r="S38" s="29" t="str">
        <f t="shared" ca="1" si="6"/>
        <v/>
      </c>
      <c r="T38" s="29" t="str">
        <f t="shared" si="7"/>
        <v/>
      </c>
      <c r="U38" s="28"/>
      <c r="V38" s="38" t="str">
        <f t="shared" si="8"/>
        <v/>
      </c>
      <c r="W38" s="38" t="str">
        <f t="shared" si="9"/>
        <v/>
      </c>
    </row>
    <row r="39" spans="2:23" x14ac:dyDescent="0.25">
      <c r="B39" s="27" t="str">
        <f>IF(E39="","","K-"&amp;TEXT(COUNTA($E$5:E39),"000"))</f>
        <v/>
      </c>
      <c r="C39" s="27"/>
      <c r="D39" s="26"/>
      <c r="E39" s="26"/>
      <c r="F39" s="26"/>
      <c r="G39" s="27"/>
      <c r="H39" s="26"/>
      <c r="I39" s="26"/>
      <c r="J39" s="26"/>
      <c r="K39" s="27"/>
      <c r="L39" s="26"/>
      <c r="M39" s="27"/>
      <c r="N39" s="26"/>
      <c r="O39" s="26"/>
      <c r="P39" s="26"/>
      <c r="Q39" s="37"/>
      <c r="R39" s="27" t="str">
        <f t="shared" ca="1" si="5"/>
        <v/>
      </c>
      <c r="S39" s="27" t="str">
        <f t="shared" ca="1" si="6"/>
        <v/>
      </c>
      <c r="T39" s="27" t="str">
        <f t="shared" si="7"/>
        <v/>
      </c>
      <c r="U39" s="26"/>
      <c r="V39" s="38" t="str">
        <f t="shared" si="8"/>
        <v/>
      </c>
      <c r="W39" s="38" t="str">
        <f t="shared" si="9"/>
        <v/>
      </c>
    </row>
    <row r="40" spans="2:23" x14ac:dyDescent="0.25">
      <c r="B40" s="29" t="str">
        <f>IF(E40="","","K-"&amp;TEXT(COUNTA($E$5:E40),"000"))</f>
        <v/>
      </c>
      <c r="C40" s="29"/>
      <c r="D40" s="28"/>
      <c r="E40" s="28"/>
      <c r="F40" s="28"/>
      <c r="G40" s="29"/>
      <c r="H40" s="28"/>
      <c r="I40" s="28"/>
      <c r="J40" s="28"/>
      <c r="K40" s="29"/>
      <c r="L40" s="28"/>
      <c r="M40" s="29"/>
      <c r="N40" s="28"/>
      <c r="O40" s="28"/>
      <c r="P40" s="28"/>
      <c r="Q40" s="39"/>
      <c r="R40" s="29" t="str">
        <f t="shared" ca="1" si="5"/>
        <v/>
      </c>
      <c r="S40" s="29" t="str">
        <f t="shared" ca="1" si="6"/>
        <v/>
      </c>
      <c r="T40" s="29" t="str">
        <f t="shared" si="7"/>
        <v/>
      </c>
      <c r="U40" s="28"/>
      <c r="V40" s="38" t="str">
        <f t="shared" si="8"/>
        <v/>
      </c>
      <c r="W40" s="38" t="str">
        <f t="shared" si="9"/>
        <v/>
      </c>
    </row>
    <row r="41" spans="2:23" x14ac:dyDescent="0.25">
      <c r="B41" s="27" t="str">
        <f>IF(E41="","","K-"&amp;TEXT(COUNTA($E$5:E41),"000"))</f>
        <v/>
      </c>
      <c r="C41" s="27"/>
      <c r="D41" s="26"/>
      <c r="E41" s="26"/>
      <c r="F41" s="26"/>
      <c r="G41" s="27"/>
      <c r="H41" s="26"/>
      <c r="I41" s="26"/>
      <c r="J41" s="26"/>
      <c r="K41" s="27"/>
      <c r="L41" s="26"/>
      <c r="M41" s="27"/>
      <c r="N41" s="26"/>
      <c r="O41" s="26"/>
      <c r="P41" s="26"/>
      <c r="Q41" s="37"/>
      <c r="R41" s="27" t="str">
        <f t="shared" ca="1" si="5"/>
        <v/>
      </c>
      <c r="S41" s="27" t="str">
        <f t="shared" ca="1" si="6"/>
        <v/>
      </c>
      <c r="T41" s="27" t="str">
        <f t="shared" si="7"/>
        <v/>
      </c>
      <c r="U41" s="26"/>
      <c r="V41" s="38" t="str">
        <f t="shared" si="8"/>
        <v/>
      </c>
      <c r="W41" s="38" t="str">
        <f t="shared" si="9"/>
        <v/>
      </c>
    </row>
    <row r="42" spans="2:23" x14ac:dyDescent="0.25">
      <c r="B42" s="29" t="str">
        <f>IF(E42="","","K-"&amp;TEXT(COUNTA($E$5:E42),"000"))</f>
        <v/>
      </c>
      <c r="C42" s="29"/>
      <c r="D42" s="28"/>
      <c r="E42" s="28"/>
      <c r="F42" s="28"/>
      <c r="G42" s="29"/>
      <c r="H42" s="28"/>
      <c r="I42" s="28"/>
      <c r="J42" s="28"/>
      <c r="K42" s="29"/>
      <c r="L42" s="28"/>
      <c r="M42" s="29"/>
      <c r="N42" s="28"/>
      <c r="O42" s="28"/>
      <c r="P42" s="28"/>
      <c r="Q42" s="39"/>
      <c r="R42" s="29" t="str">
        <f t="shared" ca="1" si="5"/>
        <v/>
      </c>
      <c r="S42" s="29" t="str">
        <f t="shared" ca="1" si="6"/>
        <v/>
      </c>
      <c r="T42" s="29" t="str">
        <f t="shared" si="7"/>
        <v/>
      </c>
      <c r="U42" s="28"/>
      <c r="V42" s="38" t="str">
        <f t="shared" si="8"/>
        <v/>
      </c>
      <c r="W42" s="38" t="str">
        <f t="shared" si="9"/>
        <v/>
      </c>
    </row>
    <row r="43" spans="2:23" x14ac:dyDescent="0.25">
      <c r="B43" s="27" t="str">
        <f>IF(E43="","","K-"&amp;TEXT(COUNTA($E$5:E43),"000"))</f>
        <v/>
      </c>
      <c r="C43" s="27"/>
      <c r="D43" s="26"/>
      <c r="E43" s="26"/>
      <c r="F43" s="26"/>
      <c r="G43" s="27"/>
      <c r="H43" s="26"/>
      <c r="I43" s="26"/>
      <c r="J43" s="26"/>
      <c r="K43" s="27"/>
      <c r="L43" s="26"/>
      <c r="M43" s="27"/>
      <c r="N43" s="26"/>
      <c r="O43" s="26"/>
      <c r="P43" s="26"/>
      <c r="Q43" s="37"/>
      <c r="R43" s="27" t="str">
        <f t="shared" ca="1" si="5"/>
        <v/>
      </c>
      <c r="S43" s="27" t="str">
        <f t="shared" ca="1" si="6"/>
        <v/>
      </c>
      <c r="T43" s="27" t="str">
        <f t="shared" si="7"/>
        <v/>
      </c>
      <c r="U43" s="26"/>
      <c r="V43" s="38" t="str">
        <f t="shared" si="8"/>
        <v/>
      </c>
      <c r="W43" s="38" t="str">
        <f t="shared" si="9"/>
        <v/>
      </c>
    </row>
    <row r="44" spans="2:23" x14ac:dyDescent="0.25">
      <c r="B44" s="29" t="str">
        <f>IF(E44="","","K-"&amp;TEXT(COUNTA($E$5:E44),"000"))</f>
        <v/>
      </c>
      <c r="C44" s="29"/>
      <c r="D44" s="28"/>
      <c r="E44" s="28"/>
      <c r="F44" s="28"/>
      <c r="G44" s="29"/>
      <c r="H44" s="28"/>
      <c r="I44" s="28"/>
      <c r="J44" s="28"/>
      <c r="K44" s="29"/>
      <c r="L44" s="28"/>
      <c r="M44" s="29"/>
      <c r="N44" s="28"/>
      <c r="O44" s="28"/>
      <c r="P44" s="28"/>
      <c r="Q44" s="39"/>
      <c r="R44" s="29" t="str">
        <f t="shared" ca="1" si="5"/>
        <v/>
      </c>
      <c r="S44" s="29" t="str">
        <f t="shared" ca="1" si="6"/>
        <v/>
      </c>
      <c r="T44" s="29" t="str">
        <f t="shared" si="7"/>
        <v/>
      </c>
      <c r="U44" s="28"/>
      <c r="V44" s="38" t="str">
        <f t="shared" si="8"/>
        <v/>
      </c>
      <c r="W44" s="38" t="str">
        <f t="shared" si="9"/>
        <v/>
      </c>
    </row>
    <row r="45" spans="2:23" x14ac:dyDescent="0.25">
      <c r="B45" s="27" t="str">
        <f>IF(E45="","","K-"&amp;TEXT(COUNTA($E$5:E45),"000"))</f>
        <v/>
      </c>
      <c r="C45" s="27"/>
      <c r="D45" s="26"/>
      <c r="E45" s="26"/>
      <c r="F45" s="26"/>
      <c r="G45" s="27"/>
      <c r="H45" s="26"/>
      <c r="I45" s="26"/>
      <c r="J45" s="26"/>
      <c r="K45" s="27"/>
      <c r="L45" s="26"/>
      <c r="M45" s="27"/>
      <c r="N45" s="26"/>
      <c r="O45" s="26"/>
      <c r="P45" s="26"/>
      <c r="Q45" s="37"/>
      <c r="R45" s="27" t="str">
        <f t="shared" ca="1" si="5"/>
        <v/>
      </c>
      <c r="S45" s="27" t="str">
        <f t="shared" ca="1" si="6"/>
        <v/>
      </c>
      <c r="T45" s="27" t="str">
        <f t="shared" si="7"/>
        <v/>
      </c>
      <c r="U45" s="26"/>
      <c r="V45" s="38" t="str">
        <f t="shared" si="8"/>
        <v/>
      </c>
      <c r="W45" s="38" t="str">
        <f t="shared" si="9"/>
        <v/>
      </c>
    </row>
    <row r="46" spans="2:23" x14ac:dyDescent="0.25">
      <c r="B46" s="29" t="str">
        <f>IF(E46="","","K-"&amp;TEXT(COUNTA($E$5:E46),"000"))</f>
        <v/>
      </c>
      <c r="C46" s="29"/>
      <c r="D46" s="28"/>
      <c r="E46" s="28"/>
      <c r="F46" s="28"/>
      <c r="G46" s="29"/>
      <c r="H46" s="28"/>
      <c r="I46" s="28"/>
      <c r="J46" s="28"/>
      <c r="K46" s="29"/>
      <c r="L46" s="28"/>
      <c r="M46" s="29"/>
      <c r="N46" s="28"/>
      <c r="O46" s="28"/>
      <c r="P46" s="28"/>
      <c r="Q46" s="39"/>
      <c r="R46" s="29" t="str">
        <f t="shared" ca="1" si="5"/>
        <v/>
      </c>
      <c r="S46" s="29" t="str">
        <f t="shared" ca="1" si="6"/>
        <v/>
      </c>
      <c r="T46" s="29" t="str">
        <f t="shared" si="7"/>
        <v/>
      </c>
      <c r="U46" s="28"/>
      <c r="V46" s="38" t="str">
        <f t="shared" si="8"/>
        <v/>
      </c>
      <c r="W46" s="38" t="str">
        <f t="shared" si="9"/>
        <v/>
      </c>
    </row>
    <row r="47" spans="2:23" x14ac:dyDescent="0.25">
      <c r="B47" s="27" t="str">
        <f>IF(E47="","","K-"&amp;TEXT(COUNTA($E$5:E47),"000"))</f>
        <v/>
      </c>
      <c r="C47" s="27"/>
      <c r="D47" s="26"/>
      <c r="E47" s="26"/>
      <c r="F47" s="26"/>
      <c r="G47" s="27"/>
      <c r="H47" s="26"/>
      <c r="I47" s="26"/>
      <c r="J47" s="26"/>
      <c r="K47" s="27"/>
      <c r="L47" s="26"/>
      <c r="M47" s="27"/>
      <c r="N47" s="26"/>
      <c r="O47" s="26"/>
      <c r="P47" s="26"/>
      <c r="Q47" s="37"/>
      <c r="R47" s="27" t="str">
        <f t="shared" ca="1" si="5"/>
        <v/>
      </c>
      <c r="S47" s="27" t="str">
        <f t="shared" ca="1" si="6"/>
        <v/>
      </c>
      <c r="T47" s="27" t="str">
        <f t="shared" si="7"/>
        <v/>
      </c>
      <c r="U47" s="26"/>
      <c r="V47" s="38" t="str">
        <f t="shared" si="8"/>
        <v/>
      </c>
      <c r="W47" s="38" t="str">
        <f t="shared" si="9"/>
        <v/>
      </c>
    </row>
    <row r="48" spans="2:23" x14ac:dyDescent="0.25">
      <c r="B48" s="29" t="str">
        <f>IF(E48="","","K-"&amp;TEXT(COUNTA($E$5:E48),"000"))</f>
        <v/>
      </c>
      <c r="C48" s="29"/>
      <c r="D48" s="28"/>
      <c r="E48" s="28"/>
      <c r="F48" s="28"/>
      <c r="G48" s="29"/>
      <c r="H48" s="28"/>
      <c r="I48" s="28"/>
      <c r="J48" s="28"/>
      <c r="K48" s="29"/>
      <c r="L48" s="28"/>
      <c r="M48" s="29"/>
      <c r="N48" s="28"/>
      <c r="O48" s="28"/>
      <c r="P48" s="28"/>
      <c r="Q48" s="39"/>
      <c r="R48" s="29" t="str">
        <f t="shared" ca="1" si="5"/>
        <v/>
      </c>
      <c r="S48" s="29" t="str">
        <f t="shared" ca="1" si="6"/>
        <v/>
      </c>
      <c r="T48" s="29" t="str">
        <f t="shared" si="7"/>
        <v/>
      </c>
      <c r="U48" s="28"/>
      <c r="V48" s="38" t="str">
        <f t="shared" si="8"/>
        <v/>
      </c>
      <c r="W48" s="38" t="str">
        <f t="shared" si="9"/>
        <v/>
      </c>
    </row>
    <row r="49" spans="2:23" x14ac:dyDescent="0.25">
      <c r="B49" s="27" t="str">
        <f>IF(E49="","","K-"&amp;TEXT(COUNTA($E$5:E49),"000"))</f>
        <v/>
      </c>
      <c r="C49" s="27"/>
      <c r="D49" s="26"/>
      <c r="E49" s="26"/>
      <c r="F49" s="26"/>
      <c r="G49" s="27"/>
      <c r="H49" s="26"/>
      <c r="I49" s="26"/>
      <c r="J49" s="26"/>
      <c r="K49" s="27"/>
      <c r="L49" s="26"/>
      <c r="M49" s="27"/>
      <c r="N49" s="26"/>
      <c r="O49" s="26"/>
      <c r="P49" s="26"/>
      <c r="Q49" s="37"/>
      <c r="R49" s="27" t="str">
        <f t="shared" ca="1" si="5"/>
        <v/>
      </c>
      <c r="S49" s="27" t="str">
        <f t="shared" ca="1" si="6"/>
        <v/>
      </c>
      <c r="T49" s="27" t="str">
        <f t="shared" si="7"/>
        <v/>
      </c>
      <c r="U49" s="26"/>
      <c r="V49" s="38" t="str">
        <f t="shared" si="8"/>
        <v/>
      </c>
      <c r="W49" s="38" t="str">
        <f t="shared" si="9"/>
        <v/>
      </c>
    </row>
    <row r="50" spans="2:23" x14ac:dyDescent="0.25">
      <c r="B50" s="29" t="str">
        <f>IF(E50="","","K-"&amp;TEXT(COUNTA($E$5:E50),"000"))</f>
        <v/>
      </c>
      <c r="C50" s="29"/>
      <c r="D50" s="28"/>
      <c r="E50" s="28"/>
      <c r="F50" s="28"/>
      <c r="G50" s="29"/>
      <c r="H50" s="28"/>
      <c r="I50" s="28"/>
      <c r="J50" s="28"/>
      <c r="K50" s="29"/>
      <c r="L50" s="28"/>
      <c r="M50" s="29"/>
      <c r="N50" s="28"/>
      <c r="O50" s="28"/>
      <c r="P50" s="28"/>
      <c r="Q50" s="39"/>
      <c r="R50" s="29" t="str">
        <f t="shared" ca="1" si="5"/>
        <v/>
      </c>
      <c r="S50" s="29" t="str">
        <f t="shared" ca="1" si="6"/>
        <v/>
      </c>
      <c r="T50" s="29" t="str">
        <f t="shared" si="7"/>
        <v/>
      </c>
      <c r="U50" s="28"/>
      <c r="V50" s="38" t="str">
        <f t="shared" si="8"/>
        <v/>
      </c>
      <c r="W50" s="38" t="str">
        <f t="shared" si="9"/>
        <v/>
      </c>
    </row>
    <row r="51" spans="2:23" x14ac:dyDescent="0.25">
      <c r="B51" s="27" t="str">
        <f>IF(E51="","","K-"&amp;TEXT(COUNTA($E$5:E51),"000"))</f>
        <v/>
      </c>
      <c r="C51" s="27"/>
      <c r="D51" s="26"/>
      <c r="E51" s="26"/>
      <c r="F51" s="26"/>
      <c r="G51" s="27"/>
      <c r="H51" s="26"/>
      <c r="I51" s="26"/>
      <c r="J51" s="26"/>
      <c r="K51" s="27"/>
      <c r="L51" s="26"/>
      <c r="M51" s="27"/>
      <c r="N51" s="26"/>
      <c r="O51" s="26"/>
      <c r="P51" s="26"/>
      <c r="Q51" s="37"/>
      <c r="R51" s="27" t="str">
        <f t="shared" ca="1" si="5"/>
        <v/>
      </c>
      <c r="S51" s="27" t="str">
        <f t="shared" ca="1" si="6"/>
        <v/>
      </c>
      <c r="T51" s="27" t="str">
        <f t="shared" si="7"/>
        <v/>
      </c>
      <c r="U51" s="26"/>
      <c r="V51" s="38" t="str">
        <f t="shared" si="8"/>
        <v/>
      </c>
      <c r="W51" s="38" t="str">
        <f t="shared" si="9"/>
        <v/>
      </c>
    </row>
    <row r="52" spans="2:23" x14ac:dyDescent="0.25">
      <c r="B52" s="29" t="str">
        <f>IF(E52="","","K-"&amp;TEXT(COUNTA($E$5:E52),"000"))</f>
        <v/>
      </c>
      <c r="C52" s="29"/>
      <c r="D52" s="28"/>
      <c r="E52" s="28"/>
      <c r="F52" s="28"/>
      <c r="G52" s="29"/>
      <c r="H52" s="28"/>
      <c r="I52" s="28"/>
      <c r="J52" s="28"/>
      <c r="K52" s="29"/>
      <c r="L52" s="28"/>
      <c r="M52" s="29"/>
      <c r="N52" s="28"/>
      <c r="O52" s="28"/>
      <c r="P52" s="28"/>
      <c r="Q52" s="39"/>
      <c r="R52" s="29" t="str">
        <f t="shared" ca="1" si="5"/>
        <v/>
      </c>
      <c r="S52" s="29" t="str">
        <f t="shared" ca="1" si="6"/>
        <v/>
      </c>
      <c r="T52" s="29" t="str">
        <f t="shared" si="7"/>
        <v/>
      </c>
      <c r="U52" s="28"/>
      <c r="V52" s="38" t="str">
        <f t="shared" si="8"/>
        <v/>
      </c>
      <c r="W52" s="38" t="str">
        <f t="shared" si="9"/>
        <v/>
      </c>
    </row>
    <row r="53" spans="2:23" x14ac:dyDescent="0.25">
      <c r="B53" s="27" t="str">
        <f>IF(E53="","","K-"&amp;TEXT(COUNTA($E$5:E53),"000"))</f>
        <v/>
      </c>
      <c r="C53" s="27"/>
      <c r="D53" s="26"/>
      <c r="E53" s="26"/>
      <c r="F53" s="26"/>
      <c r="G53" s="27"/>
      <c r="H53" s="26"/>
      <c r="I53" s="26"/>
      <c r="J53" s="26"/>
      <c r="K53" s="27"/>
      <c r="L53" s="26"/>
      <c r="M53" s="27"/>
      <c r="N53" s="26"/>
      <c r="O53" s="26"/>
      <c r="P53" s="26"/>
      <c r="Q53" s="37"/>
      <c r="R53" s="27" t="str">
        <f t="shared" ca="1" si="5"/>
        <v/>
      </c>
      <c r="S53" s="27" t="str">
        <f t="shared" ca="1" si="6"/>
        <v/>
      </c>
      <c r="T53" s="27" t="str">
        <f t="shared" si="7"/>
        <v/>
      </c>
      <c r="U53" s="26"/>
      <c r="V53" s="38" t="str">
        <f t="shared" si="8"/>
        <v/>
      </c>
      <c r="W53" s="38" t="str">
        <f t="shared" si="9"/>
        <v/>
      </c>
    </row>
    <row r="54" spans="2:23" x14ac:dyDescent="0.25">
      <c r="B54" s="29" t="str">
        <f>IF(E54="","","K-"&amp;TEXT(COUNTA($E$5:E54),"000"))</f>
        <v/>
      </c>
      <c r="C54" s="29"/>
      <c r="D54" s="28"/>
      <c r="E54" s="28"/>
      <c r="F54" s="28"/>
      <c r="G54" s="29"/>
      <c r="H54" s="28"/>
      <c r="I54" s="28"/>
      <c r="J54" s="28"/>
      <c r="K54" s="29"/>
      <c r="L54" s="28"/>
      <c r="M54" s="29"/>
      <c r="N54" s="28"/>
      <c r="O54" s="28"/>
      <c r="P54" s="28"/>
      <c r="Q54" s="39"/>
      <c r="R54" s="29" t="str">
        <f t="shared" ca="1" si="5"/>
        <v/>
      </c>
      <c r="S54" s="29" t="str">
        <f t="shared" ca="1" si="6"/>
        <v/>
      </c>
      <c r="T54" s="29" t="str">
        <f t="shared" si="7"/>
        <v/>
      </c>
      <c r="U54" s="28"/>
      <c r="V54" s="38" t="str">
        <f t="shared" si="8"/>
        <v/>
      </c>
      <c r="W54" s="38" t="str">
        <f t="shared" si="9"/>
        <v/>
      </c>
    </row>
    <row r="55" spans="2:23" x14ac:dyDescent="0.25">
      <c r="B55" s="27" t="str">
        <f>IF(E55="","","K-"&amp;TEXT(COUNTA($E$5:E55),"000"))</f>
        <v/>
      </c>
      <c r="C55" s="27"/>
      <c r="D55" s="26"/>
      <c r="E55" s="26"/>
      <c r="F55" s="26"/>
      <c r="G55" s="27"/>
      <c r="H55" s="26"/>
      <c r="I55" s="26"/>
      <c r="J55" s="26"/>
      <c r="K55" s="27"/>
      <c r="L55" s="26"/>
      <c r="M55" s="27"/>
      <c r="N55" s="26"/>
      <c r="O55" s="26"/>
      <c r="P55" s="26"/>
      <c r="Q55" s="37"/>
      <c r="R55" s="27" t="str">
        <f t="shared" ca="1" si="5"/>
        <v/>
      </c>
      <c r="S55" s="27" t="str">
        <f t="shared" ca="1" si="6"/>
        <v/>
      </c>
      <c r="T55" s="27" t="str">
        <f t="shared" si="7"/>
        <v/>
      </c>
      <c r="U55" s="26"/>
      <c r="V55" s="38" t="str">
        <f t="shared" si="8"/>
        <v/>
      </c>
      <c r="W55" s="38" t="str">
        <f t="shared" si="9"/>
        <v/>
      </c>
    </row>
    <row r="56" spans="2:23" x14ac:dyDescent="0.25">
      <c r="B56" s="29" t="str">
        <f>IF(E56="","","K-"&amp;TEXT(COUNTA($E$5:E56),"000"))</f>
        <v/>
      </c>
      <c r="C56" s="29"/>
      <c r="D56" s="28"/>
      <c r="E56" s="28"/>
      <c r="F56" s="28"/>
      <c r="G56" s="29"/>
      <c r="H56" s="28"/>
      <c r="I56" s="28"/>
      <c r="J56" s="28"/>
      <c r="K56" s="29"/>
      <c r="L56" s="28"/>
      <c r="M56" s="29"/>
      <c r="N56" s="28"/>
      <c r="O56" s="28"/>
      <c r="P56" s="28"/>
      <c r="Q56" s="39"/>
      <c r="R56" s="29" t="str">
        <f t="shared" ca="1" si="5"/>
        <v/>
      </c>
      <c r="S56" s="29" t="str">
        <f t="shared" ca="1" si="6"/>
        <v/>
      </c>
      <c r="T56" s="29" t="str">
        <f t="shared" si="7"/>
        <v/>
      </c>
      <c r="U56" s="28"/>
      <c r="V56" s="38" t="str">
        <f t="shared" si="8"/>
        <v/>
      </c>
      <c r="W56" s="38" t="str">
        <f t="shared" si="9"/>
        <v/>
      </c>
    </row>
    <row r="57" spans="2:23" x14ac:dyDescent="0.25">
      <c r="B57" s="27" t="str">
        <f>IF(E57="","","K-"&amp;TEXT(COUNTA($E$5:E57),"000"))</f>
        <v/>
      </c>
      <c r="C57" s="27"/>
      <c r="D57" s="26"/>
      <c r="E57" s="26"/>
      <c r="F57" s="26"/>
      <c r="G57" s="27"/>
      <c r="H57" s="26"/>
      <c r="I57" s="26"/>
      <c r="J57" s="26"/>
      <c r="K57" s="27"/>
      <c r="L57" s="26"/>
      <c r="M57" s="27"/>
      <c r="N57" s="26"/>
      <c r="O57" s="26"/>
      <c r="P57" s="26"/>
      <c r="Q57" s="37"/>
      <c r="R57" s="27" t="str">
        <f t="shared" ca="1" si="5"/>
        <v/>
      </c>
      <c r="S57" s="27" t="str">
        <f t="shared" ca="1" si="6"/>
        <v/>
      </c>
      <c r="T57" s="27" t="str">
        <f t="shared" si="7"/>
        <v/>
      </c>
      <c r="U57" s="26"/>
      <c r="V57" s="38" t="str">
        <f t="shared" si="8"/>
        <v/>
      </c>
      <c r="W57" s="38" t="str">
        <f t="shared" si="9"/>
        <v/>
      </c>
    </row>
    <row r="58" spans="2:23" x14ac:dyDescent="0.25">
      <c r="B58" s="29" t="str">
        <f>IF(E58="","","K-"&amp;TEXT(COUNTA($E$5:E58),"000"))</f>
        <v/>
      </c>
      <c r="C58" s="29"/>
      <c r="D58" s="28"/>
      <c r="E58" s="28"/>
      <c r="F58" s="28"/>
      <c r="G58" s="29"/>
      <c r="H58" s="28"/>
      <c r="I58" s="28"/>
      <c r="J58" s="28"/>
      <c r="K58" s="29"/>
      <c r="L58" s="28"/>
      <c r="M58" s="29"/>
      <c r="N58" s="28"/>
      <c r="O58" s="28"/>
      <c r="P58" s="28"/>
      <c r="Q58" s="39"/>
      <c r="R58" s="29" t="str">
        <f t="shared" ca="1" si="5"/>
        <v/>
      </c>
      <c r="S58" s="29" t="str">
        <f t="shared" ca="1" si="6"/>
        <v/>
      </c>
      <c r="T58" s="29" t="str">
        <f t="shared" si="7"/>
        <v/>
      </c>
      <c r="U58" s="28"/>
      <c r="V58" s="38" t="str">
        <f t="shared" si="8"/>
        <v/>
      </c>
      <c r="W58" s="38" t="str">
        <f t="shared" si="9"/>
        <v/>
      </c>
    </row>
    <row r="59" spans="2:23" x14ac:dyDescent="0.25">
      <c r="B59" s="27" t="str">
        <f>IF(E59="","","K-"&amp;TEXT(COUNTA($E$5:E59),"000"))</f>
        <v/>
      </c>
      <c r="C59" s="27"/>
      <c r="D59" s="26"/>
      <c r="E59" s="26"/>
      <c r="F59" s="26"/>
      <c r="G59" s="27"/>
      <c r="H59" s="26"/>
      <c r="I59" s="26"/>
      <c r="J59" s="26"/>
      <c r="K59" s="27"/>
      <c r="L59" s="26"/>
      <c r="M59" s="27"/>
      <c r="N59" s="26"/>
      <c r="O59" s="26"/>
      <c r="P59" s="26"/>
      <c r="Q59" s="37"/>
      <c r="R59" s="27" t="str">
        <f t="shared" ca="1" si="5"/>
        <v/>
      </c>
      <c r="S59" s="27" t="str">
        <f t="shared" ca="1" si="6"/>
        <v/>
      </c>
      <c r="T59" s="27" t="str">
        <f t="shared" si="7"/>
        <v/>
      </c>
      <c r="U59" s="26"/>
      <c r="V59" s="38" t="str">
        <f t="shared" si="8"/>
        <v/>
      </c>
      <c r="W59" s="38" t="str">
        <f t="shared" si="9"/>
        <v/>
      </c>
    </row>
    <row r="60" spans="2:23" x14ac:dyDescent="0.25">
      <c r="B60" s="29" t="str">
        <f>IF(E60="","","K-"&amp;TEXT(COUNTA($E$5:E60),"000"))</f>
        <v/>
      </c>
      <c r="C60" s="29"/>
      <c r="D60" s="28"/>
      <c r="E60" s="28"/>
      <c r="F60" s="28"/>
      <c r="G60" s="29"/>
      <c r="H60" s="28"/>
      <c r="I60" s="28"/>
      <c r="J60" s="28"/>
      <c r="K60" s="29"/>
      <c r="L60" s="28"/>
      <c r="M60" s="29"/>
      <c r="N60" s="28"/>
      <c r="O60" s="28"/>
      <c r="P60" s="28"/>
      <c r="Q60" s="39"/>
      <c r="R60" s="29" t="str">
        <f t="shared" ca="1" si="5"/>
        <v/>
      </c>
      <c r="S60" s="29" t="str">
        <f t="shared" ca="1" si="6"/>
        <v/>
      </c>
      <c r="T60" s="29" t="str">
        <f t="shared" si="7"/>
        <v/>
      </c>
      <c r="U60" s="28"/>
      <c r="V60" s="38" t="str">
        <f t="shared" si="8"/>
        <v/>
      </c>
      <c r="W60" s="38" t="str">
        <f t="shared" si="9"/>
        <v/>
      </c>
    </row>
    <row r="61" spans="2:23" x14ac:dyDescent="0.25">
      <c r="B61" s="27" t="str">
        <f>IF(E61="","","K-"&amp;TEXT(COUNTA($E$5:E61),"000"))</f>
        <v/>
      </c>
      <c r="C61" s="27"/>
      <c r="D61" s="26"/>
      <c r="E61" s="26"/>
      <c r="F61" s="26"/>
      <c r="G61" s="27"/>
      <c r="H61" s="26"/>
      <c r="I61" s="26"/>
      <c r="J61" s="26"/>
      <c r="K61" s="27"/>
      <c r="L61" s="26"/>
      <c r="M61" s="27"/>
      <c r="N61" s="26"/>
      <c r="O61" s="26"/>
      <c r="P61" s="26"/>
      <c r="Q61" s="37"/>
      <c r="R61" s="27" t="str">
        <f t="shared" ca="1" si="5"/>
        <v/>
      </c>
      <c r="S61" s="27" t="str">
        <f t="shared" ca="1" si="6"/>
        <v/>
      </c>
      <c r="T61" s="27" t="str">
        <f t="shared" si="7"/>
        <v/>
      </c>
      <c r="U61" s="26"/>
      <c r="V61" s="38" t="str">
        <f t="shared" si="8"/>
        <v/>
      </c>
      <c r="W61" s="38" t="str">
        <f t="shared" si="9"/>
        <v/>
      </c>
    </row>
    <row r="62" spans="2:23" x14ac:dyDescent="0.25">
      <c r="B62" s="29" t="str">
        <f>IF(E62="","","K-"&amp;TEXT(COUNTA($E$5:E62),"000"))</f>
        <v/>
      </c>
      <c r="C62" s="29"/>
      <c r="D62" s="28"/>
      <c r="E62" s="28"/>
      <c r="F62" s="28"/>
      <c r="G62" s="29"/>
      <c r="H62" s="28"/>
      <c r="I62" s="28"/>
      <c r="J62" s="28"/>
      <c r="K62" s="29"/>
      <c r="L62" s="28"/>
      <c r="M62" s="29"/>
      <c r="N62" s="28"/>
      <c r="O62" s="28"/>
      <c r="P62" s="28"/>
      <c r="Q62" s="39"/>
      <c r="R62" s="29" t="str">
        <f t="shared" ca="1" si="5"/>
        <v/>
      </c>
      <c r="S62" s="29" t="str">
        <f t="shared" ca="1" si="6"/>
        <v/>
      </c>
      <c r="T62" s="29" t="str">
        <f t="shared" si="7"/>
        <v/>
      </c>
      <c r="U62" s="28"/>
      <c r="V62" s="38" t="str">
        <f t="shared" si="8"/>
        <v/>
      </c>
      <c r="W62" s="38" t="str">
        <f t="shared" si="9"/>
        <v/>
      </c>
    </row>
    <row r="63" spans="2:23" x14ac:dyDescent="0.25">
      <c r="B63" s="27" t="str">
        <f>IF(E63="","","K-"&amp;TEXT(COUNTA($E$5:E63),"000"))</f>
        <v/>
      </c>
      <c r="C63" s="27"/>
      <c r="D63" s="26"/>
      <c r="E63" s="26"/>
      <c r="F63" s="26"/>
      <c r="G63" s="27"/>
      <c r="H63" s="26"/>
      <c r="I63" s="26"/>
      <c r="J63" s="26"/>
      <c r="K63" s="27"/>
      <c r="L63" s="26"/>
      <c r="M63" s="27"/>
      <c r="N63" s="26"/>
      <c r="O63" s="26"/>
      <c r="P63" s="26"/>
      <c r="Q63" s="37"/>
      <c r="R63" s="27" t="str">
        <f t="shared" ca="1" si="5"/>
        <v/>
      </c>
      <c r="S63" s="27" t="str">
        <f t="shared" ca="1" si="6"/>
        <v/>
      </c>
      <c r="T63" s="27" t="str">
        <f t="shared" si="7"/>
        <v/>
      </c>
      <c r="U63" s="26"/>
      <c r="V63" s="38" t="str">
        <f t="shared" si="8"/>
        <v/>
      </c>
      <c r="W63" s="38" t="str">
        <f t="shared" si="9"/>
        <v/>
      </c>
    </row>
    <row r="64" spans="2:23" x14ac:dyDescent="0.25">
      <c r="B64" s="29" t="str">
        <f>IF(E64="","","K-"&amp;TEXT(COUNTA($E$5:E64),"000"))</f>
        <v/>
      </c>
      <c r="C64" s="29"/>
      <c r="D64" s="28"/>
      <c r="E64" s="28"/>
      <c r="F64" s="28"/>
      <c r="G64" s="29"/>
      <c r="H64" s="28"/>
      <c r="I64" s="28"/>
      <c r="J64" s="28"/>
      <c r="K64" s="29"/>
      <c r="L64" s="28"/>
      <c r="M64" s="29"/>
      <c r="N64" s="28"/>
      <c r="O64" s="28"/>
      <c r="P64" s="28"/>
      <c r="Q64" s="39"/>
      <c r="R64" s="29" t="str">
        <f t="shared" ca="1" si="5"/>
        <v/>
      </c>
      <c r="S64" s="29" t="str">
        <f t="shared" ca="1" si="6"/>
        <v/>
      </c>
      <c r="T64" s="29" t="str">
        <f t="shared" si="7"/>
        <v/>
      </c>
      <c r="U64" s="28"/>
      <c r="V64" s="38" t="str">
        <f t="shared" si="8"/>
        <v/>
      </c>
      <c r="W64" s="38" t="str">
        <f t="shared" si="9"/>
        <v/>
      </c>
    </row>
    <row r="65" spans="2:23" x14ac:dyDescent="0.25">
      <c r="B65" s="27" t="str">
        <f>IF(E65="","","K-"&amp;TEXT(COUNTA($E$5:E65),"000"))</f>
        <v/>
      </c>
      <c r="C65" s="27"/>
      <c r="D65" s="26"/>
      <c r="E65" s="26"/>
      <c r="F65" s="26"/>
      <c r="G65" s="27"/>
      <c r="H65" s="26"/>
      <c r="I65" s="26"/>
      <c r="J65" s="26"/>
      <c r="K65" s="27"/>
      <c r="L65" s="26"/>
      <c r="M65" s="27"/>
      <c r="N65" s="26"/>
      <c r="O65" s="26"/>
      <c r="P65" s="26"/>
      <c r="Q65" s="37"/>
      <c r="R65" s="27" t="str">
        <f t="shared" ca="1" si="5"/>
        <v/>
      </c>
      <c r="S65" s="27" t="str">
        <f t="shared" ca="1" si="6"/>
        <v/>
      </c>
      <c r="T65" s="27" t="str">
        <f t="shared" si="7"/>
        <v/>
      </c>
      <c r="U65" s="26"/>
      <c r="V65" s="38" t="str">
        <f t="shared" si="8"/>
        <v/>
      </c>
      <c r="W65" s="38" t="str">
        <f t="shared" si="9"/>
        <v/>
      </c>
    </row>
    <row r="66" spans="2:23" x14ac:dyDescent="0.25">
      <c r="B66" s="29" t="str">
        <f>IF(E66="","","K-"&amp;TEXT(COUNTA($E$5:E66),"000"))</f>
        <v/>
      </c>
      <c r="C66" s="29"/>
      <c r="D66" s="28"/>
      <c r="E66" s="28"/>
      <c r="F66" s="28"/>
      <c r="G66" s="29"/>
      <c r="H66" s="28"/>
      <c r="I66" s="28"/>
      <c r="J66" s="28"/>
      <c r="K66" s="29"/>
      <c r="L66" s="28"/>
      <c r="M66" s="29"/>
      <c r="N66" s="28"/>
      <c r="O66" s="28"/>
      <c r="P66" s="28"/>
      <c r="Q66" s="39"/>
      <c r="R66" s="29" t="str">
        <f t="shared" ca="1" si="5"/>
        <v/>
      </c>
      <c r="S66" s="29" t="str">
        <f t="shared" ca="1" si="6"/>
        <v/>
      </c>
      <c r="T66" s="29" t="str">
        <f t="shared" si="7"/>
        <v/>
      </c>
      <c r="U66" s="28"/>
      <c r="V66" s="38" t="str">
        <f t="shared" si="8"/>
        <v/>
      </c>
      <c r="W66" s="38" t="str">
        <f t="shared" si="9"/>
        <v/>
      </c>
    </row>
    <row r="67" spans="2:23" x14ac:dyDescent="0.25">
      <c r="B67" s="27" t="str">
        <f>IF(E67="","","K-"&amp;TEXT(COUNTA($E$5:E67),"000"))</f>
        <v/>
      </c>
      <c r="C67" s="27"/>
      <c r="D67" s="26"/>
      <c r="E67" s="26"/>
      <c r="F67" s="26"/>
      <c r="G67" s="27"/>
      <c r="H67" s="26"/>
      <c r="I67" s="26"/>
      <c r="J67" s="26"/>
      <c r="K67" s="27"/>
      <c r="L67" s="26"/>
      <c r="M67" s="27"/>
      <c r="N67" s="26"/>
      <c r="O67" s="26"/>
      <c r="P67" s="26"/>
      <c r="Q67" s="37"/>
      <c r="R67" s="27" t="str">
        <f t="shared" ca="1" si="5"/>
        <v/>
      </c>
      <c r="S67" s="27" t="str">
        <f t="shared" ca="1" si="6"/>
        <v/>
      </c>
      <c r="T67" s="27" t="str">
        <f t="shared" si="7"/>
        <v/>
      </c>
      <c r="U67" s="26"/>
      <c r="V67" s="38" t="str">
        <f t="shared" si="8"/>
        <v/>
      </c>
      <c r="W67" s="38" t="str">
        <f t="shared" si="9"/>
        <v/>
      </c>
    </row>
    <row r="68" spans="2:23" x14ac:dyDescent="0.25">
      <c r="B68" s="29" t="str">
        <f>IF(E68="","","K-"&amp;TEXT(COUNTA($E$5:E68),"000"))</f>
        <v/>
      </c>
      <c r="C68" s="29"/>
      <c r="D68" s="28"/>
      <c r="E68" s="28"/>
      <c r="F68" s="28"/>
      <c r="G68" s="29"/>
      <c r="H68" s="28"/>
      <c r="I68" s="28"/>
      <c r="J68" s="28"/>
      <c r="K68" s="29"/>
      <c r="L68" s="28"/>
      <c r="M68" s="29"/>
      <c r="N68" s="28"/>
      <c r="O68" s="28"/>
      <c r="P68" s="28"/>
      <c r="Q68" s="39"/>
      <c r="R68" s="29" t="str">
        <f t="shared" ca="1" si="5"/>
        <v/>
      </c>
      <c r="S68" s="29" t="str">
        <f t="shared" ca="1" si="6"/>
        <v/>
      </c>
      <c r="T68" s="29" t="str">
        <f t="shared" si="7"/>
        <v/>
      </c>
      <c r="U68" s="28"/>
      <c r="V68" s="38" t="str">
        <f t="shared" si="8"/>
        <v/>
      </c>
      <c r="W68" s="38" t="str">
        <f t="shared" si="9"/>
        <v/>
      </c>
    </row>
    <row r="69" spans="2:23" x14ac:dyDescent="0.25">
      <c r="B69" s="27" t="str">
        <f>IF(E69="","","K-"&amp;TEXT(COUNTA($E$5:E69),"000"))</f>
        <v/>
      </c>
      <c r="C69" s="27"/>
      <c r="D69" s="26"/>
      <c r="E69" s="26"/>
      <c r="F69" s="26"/>
      <c r="G69" s="27"/>
      <c r="H69" s="26"/>
      <c r="I69" s="26"/>
      <c r="J69" s="26"/>
      <c r="K69" s="27"/>
      <c r="L69" s="26"/>
      <c r="M69" s="27"/>
      <c r="N69" s="26"/>
      <c r="O69" s="26"/>
      <c r="P69" s="26"/>
      <c r="Q69" s="37"/>
      <c r="R69" s="27" t="str">
        <f t="shared" ref="R69:R100" ca="1" si="10">IF(Q69="","",DATEDIF(Q69,TODAY(),"Y"))</f>
        <v/>
      </c>
      <c r="S69" s="27" t="str">
        <f t="shared" ref="S69:S84" ca="1" si="11">IFERROR(IF(Q69="","",DATE(YEAR(TODAY())+IF(DATE(YEAR(TODAY()),MONTH(Q69),DAY(Q69))&lt;TODAY(),1,0),MONTH(Q69),DAY(Q69))-TODAY()),"")</f>
        <v/>
      </c>
      <c r="T69" s="27" t="str">
        <f t="shared" ref="T69:T84" si="12">IF(E69="","",IF(AND(D69&lt;&gt;"",E69&lt;&gt;"",L69&lt;&gt;"",OR(N69&lt;&gt;"",O69&lt;&gt;"",P69&lt;&gt;"")),"Vollständig","Unvollständig"))</f>
        <v/>
      </c>
      <c r="U69" s="26"/>
      <c r="V69" s="38" t="str">
        <f t="shared" ref="V69:V84" si="13">IF(Q69="","",S69+ROW()/100000)</f>
        <v/>
      </c>
      <c r="W69" s="38" t="str">
        <f t="shared" ref="W69:W84" si="14">IF(E69="","",D69&amp;" "&amp;E69)</f>
        <v/>
      </c>
    </row>
    <row r="70" spans="2:23" x14ac:dyDescent="0.25">
      <c r="B70" s="29" t="str">
        <f>IF(E70="","","K-"&amp;TEXT(COUNTA($E$5:E70),"000"))</f>
        <v/>
      </c>
      <c r="C70" s="29"/>
      <c r="D70" s="28"/>
      <c r="E70" s="28"/>
      <c r="F70" s="28"/>
      <c r="G70" s="29"/>
      <c r="H70" s="28"/>
      <c r="I70" s="28"/>
      <c r="J70" s="28"/>
      <c r="K70" s="29"/>
      <c r="L70" s="28"/>
      <c r="M70" s="29"/>
      <c r="N70" s="28"/>
      <c r="O70" s="28"/>
      <c r="P70" s="28"/>
      <c r="Q70" s="39"/>
      <c r="R70" s="29" t="str">
        <f t="shared" ca="1" si="10"/>
        <v/>
      </c>
      <c r="S70" s="29" t="str">
        <f t="shared" ca="1" si="11"/>
        <v/>
      </c>
      <c r="T70" s="29" t="str">
        <f t="shared" si="12"/>
        <v/>
      </c>
      <c r="U70" s="28"/>
      <c r="V70" s="38" t="str">
        <f t="shared" si="13"/>
        <v/>
      </c>
      <c r="W70" s="38" t="str">
        <f t="shared" si="14"/>
        <v/>
      </c>
    </row>
    <row r="71" spans="2:23" x14ac:dyDescent="0.25">
      <c r="B71" s="27" t="str">
        <f>IF(E71="","","K-"&amp;TEXT(COUNTA($E$5:E71),"000"))</f>
        <v/>
      </c>
      <c r="C71" s="27"/>
      <c r="D71" s="26"/>
      <c r="E71" s="26"/>
      <c r="F71" s="26"/>
      <c r="G71" s="27"/>
      <c r="H71" s="26"/>
      <c r="I71" s="26"/>
      <c r="J71" s="26"/>
      <c r="K71" s="27"/>
      <c r="L71" s="26"/>
      <c r="M71" s="27"/>
      <c r="N71" s="26"/>
      <c r="O71" s="26"/>
      <c r="P71" s="26"/>
      <c r="Q71" s="37"/>
      <c r="R71" s="27" t="str">
        <f t="shared" ca="1" si="10"/>
        <v/>
      </c>
      <c r="S71" s="27" t="str">
        <f t="shared" ca="1" si="11"/>
        <v/>
      </c>
      <c r="T71" s="27" t="str">
        <f t="shared" si="12"/>
        <v/>
      </c>
      <c r="U71" s="26"/>
      <c r="V71" s="38" t="str">
        <f t="shared" si="13"/>
        <v/>
      </c>
      <c r="W71" s="38" t="str">
        <f t="shared" si="14"/>
        <v/>
      </c>
    </row>
    <row r="72" spans="2:23" x14ac:dyDescent="0.25">
      <c r="B72" s="29" t="str">
        <f>IF(E72="","","K-"&amp;TEXT(COUNTA($E$5:E72),"000"))</f>
        <v/>
      </c>
      <c r="C72" s="29"/>
      <c r="D72" s="28"/>
      <c r="E72" s="28"/>
      <c r="F72" s="28"/>
      <c r="G72" s="29"/>
      <c r="H72" s="28"/>
      <c r="I72" s="28"/>
      <c r="J72" s="28"/>
      <c r="K72" s="29"/>
      <c r="L72" s="28"/>
      <c r="M72" s="29"/>
      <c r="N72" s="28"/>
      <c r="O72" s="28"/>
      <c r="P72" s="28"/>
      <c r="Q72" s="39"/>
      <c r="R72" s="29" t="str">
        <f t="shared" ca="1" si="10"/>
        <v/>
      </c>
      <c r="S72" s="29" t="str">
        <f t="shared" ca="1" si="11"/>
        <v/>
      </c>
      <c r="T72" s="29" t="str">
        <f t="shared" si="12"/>
        <v/>
      </c>
      <c r="U72" s="28"/>
      <c r="V72" s="38" t="str">
        <f t="shared" si="13"/>
        <v/>
      </c>
      <c r="W72" s="38" t="str">
        <f t="shared" si="14"/>
        <v/>
      </c>
    </row>
    <row r="73" spans="2:23" x14ac:dyDescent="0.25">
      <c r="B73" s="27" t="str">
        <f>IF(E73="","","K-"&amp;TEXT(COUNTA($E$5:E73),"000"))</f>
        <v/>
      </c>
      <c r="C73" s="27"/>
      <c r="D73" s="26"/>
      <c r="E73" s="26"/>
      <c r="F73" s="26"/>
      <c r="G73" s="27"/>
      <c r="H73" s="26"/>
      <c r="I73" s="26"/>
      <c r="J73" s="26"/>
      <c r="K73" s="27"/>
      <c r="L73" s="26"/>
      <c r="M73" s="27"/>
      <c r="N73" s="26"/>
      <c r="O73" s="26"/>
      <c r="P73" s="26"/>
      <c r="Q73" s="37"/>
      <c r="R73" s="27" t="str">
        <f t="shared" ca="1" si="10"/>
        <v/>
      </c>
      <c r="S73" s="27" t="str">
        <f t="shared" ca="1" si="11"/>
        <v/>
      </c>
      <c r="T73" s="27" t="str">
        <f t="shared" si="12"/>
        <v/>
      </c>
      <c r="U73" s="26"/>
      <c r="V73" s="38" t="str">
        <f t="shared" si="13"/>
        <v/>
      </c>
      <c r="W73" s="38" t="str">
        <f t="shared" si="14"/>
        <v/>
      </c>
    </row>
    <row r="74" spans="2:23" x14ac:dyDescent="0.25">
      <c r="B74" s="29" t="str">
        <f>IF(E74="","","K-"&amp;TEXT(COUNTA($E$5:E74),"000"))</f>
        <v/>
      </c>
      <c r="C74" s="29"/>
      <c r="D74" s="28"/>
      <c r="E74" s="28"/>
      <c r="F74" s="28"/>
      <c r="G74" s="29"/>
      <c r="H74" s="28"/>
      <c r="I74" s="28"/>
      <c r="J74" s="28"/>
      <c r="K74" s="29"/>
      <c r="L74" s="28"/>
      <c r="M74" s="29"/>
      <c r="N74" s="28"/>
      <c r="O74" s="28"/>
      <c r="P74" s="28"/>
      <c r="Q74" s="39"/>
      <c r="R74" s="29" t="str">
        <f t="shared" ca="1" si="10"/>
        <v/>
      </c>
      <c r="S74" s="29" t="str">
        <f t="shared" ca="1" si="11"/>
        <v/>
      </c>
      <c r="T74" s="29" t="str">
        <f t="shared" si="12"/>
        <v/>
      </c>
      <c r="U74" s="28"/>
      <c r="V74" s="38" t="str">
        <f t="shared" si="13"/>
        <v/>
      </c>
      <c r="W74" s="38" t="str">
        <f t="shared" si="14"/>
        <v/>
      </c>
    </row>
    <row r="75" spans="2:23" x14ac:dyDescent="0.25">
      <c r="B75" s="27" t="str">
        <f>IF(E75="","","K-"&amp;TEXT(COUNTA($E$5:E75),"000"))</f>
        <v/>
      </c>
      <c r="C75" s="27"/>
      <c r="D75" s="26"/>
      <c r="E75" s="26"/>
      <c r="F75" s="26"/>
      <c r="G75" s="27"/>
      <c r="H75" s="26"/>
      <c r="I75" s="26"/>
      <c r="J75" s="26"/>
      <c r="K75" s="27"/>
      <c r="L75" s="26"/>
      <c r="M75" s="27"/>
      <c r="N75" s="26"/>
      <c r="O75" s="26"/>
      <c r="P75" s="26"/>
      <c r="Q75" s="37"/>
      <c r="R75" s="27" t="str">
        <f t="shared" ca="1" si="10"/>
        <v/>
      </c>
      <c r="S75" s="27" t="str">
        <f t="shared" ca="1" si="11"/>
        <v/>
      </c>
      <c r="T75" s="27" t="str">
        <f t="shared" si="12"/>
        <v/>
      </c>
      <c r="U75" s="26"/>
      <c r="V75" s="38" t="str">
        <f t="shared" si="13"/>
        <v/>
      </c>
      <c r="W75" s="38" t="str">
        <f t="shared" si="14"/>
        <v/>
      </c>
    </row>
    <row r="76" spans="2:23" x14ac:dyDescent="0.25">
      <c r="B76" s="29" t="str">
        <f>IF(E76="","","K-"&amp;TEXT(COUNTA($E$5:E76),"000"))</f>
        <v/>
      </c>
      <c r="C76" s="29"/>
      <c r="D76" s="28"/>
      <c r="E76" s="28"/>
      <c r="F76" s="28"/>
      <c r="G76" s="29"/>
      <c r="H76" s="28"/>
      <c r="I76" s="28"/>
      <c r="J76" s="28"/>
      <c r="K76" s="29"/>
      <c r="L76" s="28"/>
      <c r="M76" s="29"/>
      <c r="N76" s="28"/>
      <c r="O76" s="28"/>
      <c r="P76" s="28"/>
      <c r="Q76" s="39"/>
      <c r="R76" s="29" t="str">
        <f t="shared" ca="1" si="10"/>
        <v/>
      </c>
      <c r="S76" s="29" t="str">
        <f t="shared" ca="1" si="11"/>
        <v/>
      </c>
      <c r="T76" s="29" t="str">
        <f t="shared" si="12"/>
        <v/>
      </c>
      <c r="U76" s="28"/>
      <c r="V76" s="38" t="str">
        <f t="shared" si="13"/>
        <v/>
      </c>
      <c r="W76" s="38" t="str">
        <f t="shared" si="14"/>
        <v/>
      </c>
    </row>
    <row r="77" spans="2:23" x14ac:dyDescent="0.25">
      <c r="B77" s="27" t="str">
        <f>IF(E77="","","K-"&amp;TEXT(COUNTA($E$5:E77),"000"))</f>
        <v/>
      </c>
      <c r="C77" s="27"/>
      <c r="D77" s="26"/>
      <c r="E77" s="26"/>
      <c r="F77" s="26"/>
      <c r="G77" s="27"/>
      <c r="H77" s="26"/>
      <c r="I77" s="26"/>
      <c r="J77" s="26"/>
      <c r="K77" s="27"/>
      <c r="L77" s="26"/>
      <c r="M77" s="27"/>
      <c r="N77" s="26"/>
      <c r="O77" s="26"/>
      <c r="P77" s="26"/>
      <c r="Q77" s="37"/>
      <c r="R77" s="27" t="str">
        <f t="shared" ca="1" si="10"/>
        <v/>
      </c>
      <c r="S77" s="27" t="str">
        <f t="shared" ca="1" si="11"/>
        <v/>
      </c>
      <c r="T77" s="27" t="str">
        <f t="shared" si="12"/>
        <v/>
      </c>
      <c r="U77" s="26"/>
      <c r="V77" s="38" t="str">
        <f t="shared" si="13"/>
        <v/>
      </c>
      <c r="W77" s="38" t="str">
        <f t="shared" si="14"/>
        <v/>
      </c>
    </row>
    <row r="78" spans="2:23" x14ac:dyDescent="0.25">
      <c r="B78" s="29" t="str">
        <f>IF(E78="","","K-"&amp;TEXT(COUNTA($E$5:E78),"000"))</f>
        <v/>
      </c>
      <c r="C78" s="29"/>
      <c r="D78" s="28"/>
      <c r="E78" s="28"/>
      <c r="F78" s="28"/>
      <c r="G78" s="29"/>
      <c r="H78" s="28"/>
      <c r="I78" s="28"/>
      <c r="J78" s="28"/>
      <c r="K78" s="29"/>
      <c r="L78" s="28"/>
      <c r="M78" s="29"/>
      <c r="N78" s="28"/>
      <c r="O78" s="28"/>
      <c r="P78" s="28"/>
      <c r="Q78" s="39"/>
      <c r="R78" s="29" t="str">
        <f t="shared" ca="1" si="10"/>
        <v/>
      </c>
      <c r="S78" s="29" t="str">
        <f t="shared" ca="1" si="11"/>
        <v/>
      </c>
      <c r="T78" s="29" t="str">
        <f t="shared" si="12"/>
        <v/>
      </c>
      <c r="U78" s="28"/>
      <c r="V78" s="38" t="str">
        <f t="shared" si="13"/>
        <v/>
      </c>
      <c r="W78" s="38" t="str">
        <f t="shared" si="14"/>
        <v/>
      </c>
    </row>
    <row r="79" spans="2:23" x14ac:dyDescent="0.25">
      <c r="B79" s="27" t="str">
        <f>IF(E79="","","K-"&amp;TEXT(COUNTA($E$5:E79),"000"))</f>
        <v/>
      </c>
      <c r="C79" s="27"/>
      <c r="D79" s="26"/>
      <c r="E79" s="26"/>
      <c r="F79" s="26"/>
      <c r="G79" s="27"/>
      <c r="H79" s="26"/>
      <c r="I79" s="26"/>
      <c r="J79" s="26"/>
      <c r="K79" s="27"/>
      <c r="L79" s="26"/>
      <c r="M79" s="27"/>
      <c r="N79" s="26"/>
      <c r="O79" s="26"/>
      <c r="P79" s="26"/>
      <c r="Q79" s="37"/>
      <c r="R79" s="27" t="str">
        <f t="shared" ca="1" si="10"/>
        <v/>
      </c>
      <c r="S79" s="27" t="str">
        <f t="shared" ca="1" si="11"/>
        <v/>
      </c>
      <c r="T79" s="27" t="str">
        <f t="shared" si="12"/>
        <v/>
      </c>
      <c r="U79" s="26"/>
      <c r="V79" s="38" t="str">
        <f t="shared" si="13"/>
        <v/>
      </c>
      <c r="W79" s="38" t="str">
        <f t="shared" si="14"/>
        <v/>
      </c>
    </row>
    <row r="80" spans="2:23" x14ac:dyDescent="0.25">
      <c r="B80" s="29" t="str">
        <f>IF(E80="","","K-"&amp;TEXT(COUNTA($E$5:E80),"000"))</f>
        <v/>
      </c>
      <c r="C80" s="29"/>
      <c r="D80" s="28"/>
      <c r="E80" s="28"/>
      <c r="F80" s="28"/>
      <c r="G80" s="29"/>
      <c r="H80" s="28"/>
      <c r="I80" s="28"/>
      <c r="J80" s="28"/>
      <c r="K80" s="29"/>
      <c r="L80" s="28"/>
      <c r="M80" s="29"/>
      <c r="N80" s="28"/>
      <c r="O80" s="28"/>
      <c r="P80" s="28"/>
      <c r="Q80" s="39"/>
      <c r="R80" s="29" t="str">
        <f t="shared" ca="1" si="10"/>
        <v/>
      </c>
      <c r="S80" s="29" t="str">
        <f t="shared" ca="1" si="11"/>
        <v/>
      </c>
      <c r="T80" s="29" t="str">
        <f t="shared" si="12"/>
        <v/>
      </c>
      <c r="U80" s="28"/>
      <c r="V80" s="38" t="str">
        <f t="shared" si="13"/>
        <v/>
      </c>
      <c r="W80" s="38" t="str">
        <f t="shared" si="14"/>
        <v/>
      </c>
    </row>
    <row r="81" spans="2:23" x14ac:dyDescent="0.25">
      <c r="B81" s="27" t="str">
        <f>IF(E81="","","K-"&amp;TEXT(COUNTA($E$5:E81),"000"))</f>
        <v/>
      </c>
      <c r="C81" s="27"/>
      <c r="D81" s="26"/>
      <c r="E81" s="26"/>
      <c r="F81" s="26"/>
      <c r="G81" s="27"/>
      <c r="H81" s="26"/>
      <c r="I81" s="26"/>
      <c r="J81" s="26"/>
      <c r="K81" s="27"/>
      <c r="L81" s="26"/>
      <c r="M81" s="27"/>
      <c r="N81" s="26"/>
      <c r="O81" s="26"/>
      <c r="P81" s="26"/>
      <c r="Q81" s="37"/>
      <c r="R81" s="27" t="str">
        <f t="shared" ca="1" si="10"/>
        <v/>
      </c>
      <c r="S81" s="27" t="str">
        <f t="shared" ca="1" si="11"/>
        <v/>
      </c>
      <c r="T81" s="27" t="str">
        <f t="shared" si="12"/>
        <v/>
      </c>
      <c r="U81" s="26"/>
      <c r="V81" s="38" t="str">
        <f t="shared" si="13"/>
        <v/>
      </c>
      <c r="W81" s="38" t="str">
        <f t="shared" si="14"/>
        <v/>
      </c>
    </row>
    <row r="82" spans="2:23" x14ac:dyDescent="0.25">
      <c r="B82" s="29" t="str">
        <f>IF(E82="","","K-"&amp;TEXT(COUNTA($E$5:E82),"000"))</f>
        <v/>
      </c>
      <c r="C82" s="29"/>
      <c r="D82" s="28"/>
      <c r="E82" s="28"/>
      <c r="F82" s="28"/>
      <c r="G82" s="29"/>
      <c r="H82" s="28"/>
      <c r="I82" s="28"/>
      <c r="J82" s="28"/>
      <c r="K82" s="29"/>
      <c r="L82" s="28"/>
      <c r="M82" s="29"/>
      <c r="N82" s="28"/>
      <c r="O82" s="28"/>
      <c r="P82" s="28"/>
      <c r="Q82" s="39"/>
      <c r="R82" s="29" t="str">
        <f t="shared" ca="1" si="10"/>
        <v/>
      </c>
      <c r="S82" s="29" t="str">
        <f t="shared" ca="1" si="11"/>
        <v/>
      </c>
      <c r="T82" s="29" t="str">
        <f t="shared" si="12"/>
        <v/>
      </c>
      <c r="U82" s="28"/>
      <c r="V82" s="38" t="str">
        <f t="shared" si="13"/>
        <v/>
      </c>
      <c r="W82" s="38" t="str">
        <f t="shared" si="14"/>
        <v/>
      </c>
    </row>
    <row r="83" spans="2:23" x14ac:dyDescent="0.25">
      <c r="B83" s="27" t="str">
        <f>IF(E83="","","K-"&amp;TEXT(COUNTA($E$5:E83),"000"))</f>
        <v/>
      </c>
      <c r="C83" s="27"/>
      <c r="D83" s="26"/>
      <c r="E83" s="26"/>
      <c r="F83" s="26"/>
      <c r="G83" s="27"/>
      <c r="H83" s="26"/>
      <c r="I83" s="26"/>
      <c r="J83" s="26"/>
      <c r="K83" s="27"/>
      <c r="L83" s="26"/>
      <c r="M83" s="27"/>
      <c r="N83" s="26"/>
      <c r="O83" s="26"/>
      <c r="P83" s="26"/>
      <c r="Q83" s="37"/>
      <c r="R83" s="27" t="str">
        <f t="shared" ca="1" si="10"/>
        <v/>
      </c>
      <c r="S83" s="27" t="str">
        <f t="shared" ca="1" si="11"/>
        <v/>
      </c>
      <c r="T83" s="27" t="str">
        <f t="shared" si="12"/>
        <v/>
      </c>
      <c r="U83" s="26"/>
      <c r="V83" s="38" t="str">
        <f t="shared" si="13"/>
        <v/>
      </c>
      <c r="W83" s="38" t="str">
        <f t="shared" si="14"/>
        <v/>
      </c>
    </row>
    <row r="84" spans="2:23" x14ac:dyDescent="0.25">
      <c r="B84" s="29" t="str">
        <f>IF(E84="","","K-"&amp;TEXT(COUNTA($E$5:E84),"000"))</f>
        <v/>
      </c>
      <c r="C84" s="29"/>
      <c r="D84" s="28"/>
      <c r="E84" s="28"/>
      <c r="F84" s="28"/>
      <c r="G84" s="29"/>
      <c r="H84" s="28"/>
      <c r="I84" s="28"/>
      <c r="J84" s="28"/>
      <c r="K84" s="29"/>
      <c r="L84" s="28"/>
      <c r="M84" s="29"/>
      <c r="N84" s="28"/>
      <c r="O84" s="28"/>
      <c r="P84" s="28"/>
      <c r="Q84" s="39"/>
      <c r="R84" s="29" t="str">
        <f t="shared" ca="1" si="10"/>
        <v/>
      </c>
      <c r="S84" s="29" t="str">
        <f t="shared" ca="1" si="11"/>
        <v/>
      </c>
      <c r="T84" s="29" t="str">
        <f t="shared" si="12"/>
        <v/>
      </c>
      <c r="U84" s="28"/>
      <c r="V84" s="38" t="str">
        <f t="shared" si="13"/>
        <v/>
      </c>
      <c r="W84" s="38" t="str">
        <f t="shared" si="14"/>
        <v/>
      </c>
    </row>
  </sheetData>
  <autoFilter ref="B4:U84" xr:uid="{00000000-0009-0000-0000-000001000000}"/>
  <mergeCells count="4">
    <mergeCell ref="B1:U1"/>
    <mergeCell ref="B2:U2"/>
    <mergeCell ref="B3:D3"/>
    <mergeCell ref="E3:F3"/>
  </mergeCells>
  <conditionalFormatting sqref="G5:G84">
    <cfRule type="cellIs" dxfId="5" priority="2" operator="equal">
      <formula>"Aktiv"</formula>
    </cfRule>
    <cfRule type="cellIs" dxfId="4" priority="3" operator="equal">
      <formula>"Inaktiv"</formula>
    </cfRule>
    <cfRule type="cellIs" dxfId="3" priority="4" operator="equal">
      <formula>"Archiviert"</formula>
    </cfRule>
  </conditionalFormatting>
  <conditionalFormatting sqref="S5:S84">
    <cfRule type="cellIs" dxfId="2" priority="7" operator="between">
      <formula>0</formula>
      <formula>30</formula>
    </cfRule>
  </conditionalFormatting>
  <conditionalFormatting sqref="T5:T84">
    <cfRule type="cellIs" dxfId="1" priority="5" operator="equal">
      <formula>"Unvollständig"</formula>
    </cfRule>
    <cfRule type="cellIs" dxfId="0" priority="6" operator="equal">
      <formula>"Vollständig"</formula>
    </cfRule>
  </conditionalFormatting>
  <printOptions horizontalCentered="1"/>
  <pageMargins left="0.4" right="0.4" top="0.5" bottom="0.5" header="0.511811023622047" footer="0.511811023622047"/>
  <pageSetup fitToHeight="0" orientation="landscape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xr:uid="{00000000-0002-0000-0100-000000000000}">
          <x14:formula1>
            <xm:f>'Listen &amp; Hinweise'!$B$6:$B$12</xm:f>
          </x14:formula1>
          <x14:formula2>
            <xm:f>0</xm:f>
          </x14:formula2>
          <xm:sqref>F5:F84</xm:sqref>
        </x14:dataValidation>
        <x14:dataValidation type="list" allowBlank="1" xr:uid="{00000000-0002-0000-0100-000001000000}">
          <x14:formula1>
            <xm:f>'Listen &amp; Hinweise'!$D$6:$D$8</xm:f>
          </x14:formula1>
          <x14:formula2>
            <xm:f>0</xm:f>
          </x14:formula2>
          <xm:sqref>G5:G84</xm:sqref>
        </x14:dataValidation>
        <x14:dataValidation type="list" allowBlank="1" xr:uid="{00000000-0002-0000-0100-000002000000}">
          <x14:formula1>
            <xm:f>'Listen &amp; Hinweise'!$F$6:$F$9</xm:f>
          </x14:formula1>
          <x14:formula2>
            <xm:f>0</xm:f>
          </x14:formula2>
          <xm:sqref>C5:C84</xm:sqref>
        </x14:dataValidation>
        <x14:dataValidation type="list" allowBlank="1" xr:uid="{00000000-0002-0000-0100-000003000000}">
          <x14:formula1>
            <xm:f>'Listen &amp; Hinweise'!$H$6:$H$9</xm:f>
          </x14:formula1>
          <x14:formula2>
            <xm:f>0</xm:f>
          </x14:formula2>
          <xm:sqref>M5:M84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E27D60"/>
    <pageSetUpPr fitToPage="1"/>
  </sheetPr>
  <dimension ref="B2:H31"/>
  <sheetViews>
    <sheetView showGridLines="0" zoomScaleNormal="100" workbookViewId="0"/>
  </sheetViews>
  <sheetFormatPr baseColWidth="10" defaultColWidth="8.7109375" defaultRowHeight="15" x14ac:dyDescent="0.25"/>
  <cols>
    <col min="1" max="1" width="3" customWidth="1"/>
    <col min="2" max="2" width="26" customWidth="1"/>
    <col min="3" max="3" width="3" customWidth="1"/>
    <col min="4" max="4" width="20" customWidth="1"/>
    <col min="5" max="5" width="3" customWidth="1"/>
    <col min="6" max="6" width="20" customWidth="1"/>
    <col min="7" max="7" width="3" customWidth="1"/>
    <col min="8" max="8" width="22" customWidth="1"/>
  </cols>
  <sheetData>
    <row r="2" spans="2:8" ht="33.75" customHeight="1" x14ac:dyDescent="0.25">
      <c r="B2" s="2" t="s">
        <v>222</v>
      </c>
      <c r="C2" s="2"/>
      <c r="D2" s="2"/>
      <c r="E2" s="2"/>
      <c r="F2" s="2"/>
      <c r="G2" s="2"/>
      <c r="H2" s="2"/>
    </row>
    <row r="3" spans="2:8" x14ac:dyDescent="0.25">
      <c r="B3" s="1" t="s">
        <v>223</v>
      </c>
      <c r="C3" s="1"/>
      <c r="D3" s="1"/>
      <c r="E3" s="1"/>
      <c r="F3" s="1"/>
      <c r="G3" s="1"/>
      <c r="H3" s="1"/>
    </row>
    <row r="5" spans="2:8" x14ac:dyDescent="0.25">
      <c r="B5" s="40" t="s">
        <v>9</v>
      </c>
      <c r="D5" s="41" t="s">
        <v>32</v>
      </c>
      <c r="F5" s="42" t="s">
        <v>29</v>
      </c>
      <c r="H5" s="43" t="s">
        <v>38</v>
      </c>
    </row>
    <row r="6" spans="2:8" x14ac:dyDescent="0.25">
      <c r="B6" s="26" t="s">
        <v>11</v>
      </c>
      <c r="D6" s="26" t="s">
        <v>50</v>
      </c>
      <c r="F6" s="26" t="s">
        <v>59</v>
      </c>
      <c r="H6" s="26" t="s">
        <v>54</v>
      </c>
    </row>
    <row r="7" spans="2:8" x14ac:dyDescent="0.25">
      <c r="B7" s="28" t="s">
        <v>12</v>
      </c>
      <c r="D7" s="28" t="s">
        <v>109</v>
      </c>
      <c r="F7" s="28" t="s">
        <v>47</v>
      </c>
      <c r="H7" s="28" t="s">
        <v>152</v>
      </c>
    </row>
    <row r="8" spans="2:8" x14ac:dyDescent="0.25">
      <c r="B8" s="26" t="s">
        <v>13</v>
      </c>
      <c r="D8" s="26" t="s">
        <v>159</v>
      </c>
      <c r="F8" s="26" t="s">
        <v>224</v>
      </c>
      <c r="H8" s="26" t="s">
        <v>173</v>
      </c>
    </row>
    <row r="9" spans="2:8" x14ac:dyDescent="0.25">
      <c r="B9" s="28" t="s">
        <v>14</v>
      </c>
      <c r="F9" s="28" t="s">
        <v>33</v>
      </c>
      <c r="H9" s="28" t="s">
        <v>225</v>
      </c>
    </row>
    <row r="10" spans="2:8" x14ac:dyDescent="0.25">
      <c r="B10" s="26" t="s">
        <v>15</v>
      </c>
    </row>
    <row r="11" spans="2:8" x14ac:dyDescent="0.25">
      <c r="B11" s="28" t="s">
        <v>16</v>
      </c>
    </row>
    <row r="12" spans="2:8" x14ac:dyDescent="0.25">
      <c r="B12" s="26" t="s">
        <v>17</v>
      </c>
    </row>
    <row r="15" spans="2:8" ht="25.5" customHeight="1" x14ac:dyDescent="0.25">
      <c r="B15" s="44" t="s">
        <v>226</v>
      </c>
      <c r="C15" s="44"/>
      <c r="D15" s="44"/>
      <c r="E15" s="44"/>
      <c r="F15" s="44"/>
      <c r="G15" s="44"/>
      <c r="H15" s="44"/>
    </row>
    <row r="16" spans="2:8" x14ac:dyDescent="0.25">
      <c r="B16" s="45" t="s">
        <v>227</v>
      </c>
      <c r="C16" s="45"/>
      <c r="D16" s="45"/>
      <c r="E16" s="45"/>
      <c r="F16" s="45"/>
      <c r="G16" s="45"/>
      <c r="H16" s="45"/>
    </row>
    <row r="17" spans="2:8" ht="30" customHeight="1" x14ac:dyDescent="0.25">
      <c r="B17" s="46" t="s">
        <v>228</v>
      </c>
      <c r="C17" s="46"/>
      <c r="D17" s="46"/>
      <c r="E17" s="46"/>
      <c r="F17" s="46"/>
      <c r="G17" s="46"/>
      <c r="H17" s="46"/>
    </row>
    <row r="18" spans="2:8" x14ac:dyDescent="0.25">
      <c r="B18" s="45" t="s">
        <v>229</v>
      </c>
      <c r="C18" s="45"/>
      <c r="D18" s="45"/>
      <c r="E18" s="45"/>
      <c r="F18" s="45"/>
      <c r="G18" s="45"/>
      <c r="H18" s="45"/>
    </row>
    <row r="19" spans="2:8" ht="30" customHeight="1" x14ac:dyDescent="0.25">
      <c r="B19" s="46" t="s">
        <v>230</v>
      </c>
      <c r="C19" s="46"/>
      <c r="D19" s="46"/>
      <c r="E19" s="46"/>
      <c r="F19" s="46"/>
      <c r="G19" s="46"/>
      <c r="H19" s="46"/>
    </row>
    <row r="20" spans="2:8" x14ac:dyDescent="0.25">
      <c r="B20" s="45" t="s">
        <v>231</v>
      </c>
      <c r="C20" s="45"/>
      <c r="D20" s="45"/>
      <c r="E20" s="45"/>
      <c r="F20" s="45"/>
      <c r="G20" s="45"/>
      <c r="H20" s="45"/>
    </row>
    <row r="21" spans="2:8" ht="30" customHeight="1" x14ac:dyDescent="0.25">
      <c r="B21" s="46" t="s">
        <v>232</v>
      </c>
      <c r="C21" s="46"/>
      <c r="D21" s="46"/>
      <c r="E21" s="46"/>
      <c r="F21" s="46"/>
      <c r="G21" s="46"/>
      <c r="H21" s="46"/>
    </row>
    <row r="22" spans="2:8" x14ac:dyDescent="0.25">
      <c r="B22" s="45" t="s">
        <v>233</v>
      </c>
      <c r="C22" s="45"/>
      <c r="D22" s="45"/>
      <c r="E22" s="45"/>
      <c r="F22" s="45"/>
      <c r="G22" s="45"/>
      <c r="H22" s="45"/>
    </row>
    <row r="23" spans="2:8" ht="30" customHeight="1" x14ac:dyDescent="0.25">
      <c r="B23" s="46" t="s">
        <v>234</v>
      </c>
      <c r="C23" s="46"/>
      <c r="D23" s="46"/>
      <c r="E23" s="46"/>
      <c r="F23" s="46"/>
      <c r="G23" s="46"/>
      <c r="H23" s="46"/>
    </row>
    <row r="24" spans="2:8" x14ac:dyDescent="0.25">
      <c r="B24" s="45" t="s">
        <v>235</v>
      </c>
      <c r="C24" s="45"/>
      <c r="D24" s="45"/>
      <c r="E24" s="45"/>
      <c r="F24" s="45"/>
      <c r="G24" s="45"/>
      <c r="H24" s="45"/>
    </row>
    <row r="25" spans="2:8" ht="30" customHeight="1" x14ac:dyDescent="0.25">
      <c r="B25" s="46" t="s">
        <v>236</v>
      </c>
      <c r="C25" s="46"/>
      <c r="D25" s="46"/>
      <c r="E25" s="46"/>
      <c r="F25" s="46"/>
      <c r="G25" s="46"/>
      <c r="H25" s="46"/>
    </row>
    <row r="26" spans="2:8" x14ac:dyDescent="0.25">
      <c r="B26" s="45" t="s">
        <v>237</v>
      </c>
      <c r="C26" s="45"/>
      <c r="D26" s="45"/>
      <c r="E26" s="45"/>
      <c r="F26" s="45"/>
      <c r="G26" s="45"/>
      <c r="H26" s="45"/>
    </row>
    <row r="27" spans="2:8" ht="30" customHeight="1" x14ac:dyDescent="0.25">
      <c r="B27" s="46" t="s">
        <v>238</v>
      </c>
      <c r="C27" s="46"/>
      <c r="D27" s="46"/>
      <c r="E27" s="46"/>
      <c r="F27" s="46"/>
      <c r="G27" s="46"/>
      <c r="H27" s="46"/>
    </row>
    <row r="28" spans="2:8" x14ac:dyDescent="0.25">
      <c r="B28" s="45" t="s">
        <v>239</v>
      </c>
      <c r="C28" s="45"/>
      <c r="D28" s="45"/>
      <c r="E28" s="45"/>
      <c r="F28" s="45"/>
      <c r="G28" s="45"/>
      <c r="H28" s="45"/>
    </row>
    <row r="29" spans="2:8" ht="30" customHeight="1" x14ac:dyDescent="0.25">
      <c r="B29" s="46" t="s">
        <v>240</v>
      </c>
      <c r="C29" s="46"/>
      <c r="D29" s="46"/>
      <c r="E29" s="46"/>
      <c r="F29" s="46"/>
      <c r="G29" s="46"/>
      <c r="H29" s="46"/>
    </row>
    <row r="31" spans="2:8" ht="27.75" customHeight="1" x14ac:dyDescent="0.25">
      <c r="B31" s="7" t="s">
        <v>241</v>
      </c>
      <c r="C31" s="7"/>
      <c r="D31" s="7"/>
      <c r="E31" s="7"/>
      <c r="F31" s="7"/>
      <c r="G31" s="7"/>
      <c r="H31" s="7"/>
    </row>
  </sheetData>
  <mergeCells count="18">
    <mergeCell ref="B28:H28"/>
    <mergeCell ref="B29:H29"/>
    <mergeCell ref="B31:H31"/>
    <mergeCell ref="B23:H23"/>
    <mergeCell ref="B24:H24"/>
    <mergeCell ref="B25:H25"/>
    <mergeCell ref="B26:H26"/>
    <mergeCell ref="B27:H27"/>
    <mergeCell ref="B18:H18"/>
    <mergeCell ref="B19:H19"/>
    <mergeCell ref="B20:H20"/>
    <mergeCell ref="B21:H21"/>
    <mergeCell ref="B22:H22"/>
    <mergeCell ref="B2:H2"/>
    <mergeCell ref="B3:H3"/>
    <mergeCell ref="B15:H15"/>
    <mergeCell ref="B16:H16"/>
    <mergeCell ref="B17:H17"/>
  </mergeCells>
  <printOptions horizontalCentered="1"/>
  <pageMargins left="0.4" right="0.4" top="0.5" bottom="0.5" header="0.511811023622047" footer="0.511811023622047"/>
  <pageSetup fitToHeight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Übersicht</vt:lpstr>
      <vt:lpstr>Adressbuch</vt:lpstr>
      <vt:lpstr>Listen &amp; Hinweise</vt:lpstr>
      <vt:lpstr>Adressbuch!Druckbereich</vt:lpstr>
      <vt:lpstr>'Listen &amp; Hinweise'!Druckbereich</vt:lpstr>
      <vt:lpstr>Übersicht!Druckbereich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Adressbuch-Vorlage 2026</dc:title>
  <dc:subject/>
  <dc:creator>Vorlage</dc:creator>
  <dc:description>Kontaktverwaltung / Adressbuch mit Dashboard und Auswertung</dc:description>
  <cp:lastModifiedBy>Sergio Jiménez Canales</cp:lastModifiedBy>
  <cp:revision>1</cp:revision>
  <dcterms:created xsi:type="dcterms:W3CDTF">2026-09-05T14:47:55Z</dcterms:created>
  <dcterms:modified xsi:type="dcterms:W3CDTF">2026-09-06T14:46:54Z</dcterms:modified>
  <dc:language>en-US</dc:language>
</cp:coreProperties>
</file>