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dressbuch" sheetId="1" state="visible" r:id="rId3"/>
    <sheet name="Geburtstagsliste" sheetId="2" state="visible" r:id="rId4"/>
    <sheet name="Statistik" sheetId="3" state="visible" r:id="rId5"/>
  </sheets>
  <definedNames>
    <definedName function="false" hidden="false" localSheetId="0" name="_xlnm.Print_Titles" vbProcedure="false">Adressbuch!$7:$7</definedName>
    <definedName function="false" hidden="true" localSheetId="0" name="_xlnm._FilterDatabase" vbProcedure="false">Adressbuch!$A$7:$R$23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<sst xmlns="http://schemas.openxmlformats.org/spreadsheetml/2006/main" count="368" uniqueCount="265">
  <si>
    <t xml:space="preserve">ADRESSBUCH</t>
  </si>
  <si>
    <t xml:space="preserve">Kontaktverwaltung  ·  Privat &amp; Geschäftlich  ·  Stand: 2026</t>
  </si>
  <si>
    <t xml:space="preserve">→  Suchen &amp; Filtern: Daten → Filtern  ·  Strg+F für Schnellsuche  ·  Gelbe Spaltenköpfe = Pflichtfelder  ·  Blau = optionale Felder</t>
  </si>
  <si>
    <t xml:space="preserve">Nr.</t>
  </si>
  <si>
    <t xml:space="preserve">Kategorie</t>
  </si>
  <si>
    <t xml:space="preserve">Anrede</t>
  </si>
  <si>
    <t xml:space="preserve">Nachname</t>
  </si>
  <si>
    <t xml:space="preserve">Vorname</t>
  </si>
  <si>
    <t xml:space="preserve">Firma / Organisation</t>
  </si>
  <si>
    <t xml:space="preserve">Abteilung</t>
  </si>
  <si>
    <t xml:space="preserve">Telefon</t>
  </si>
  <si>
    <t xml:space="preserve">Mobil</t>
  </si>
  <si>
    <t xml:space="preserve">E-Mail</t>
  </si>
  <si>
    <t xml:space="preserve">Straße &amp; Nr.</t>
  </si>
  <si>
    <t xml:space="preserve">PLZ</t>
  </si>
  <si>
    <t xml:space="preserve">Ort</t>
  </si>
  <si>
    <t xml:space="preserve">Land</t>
  </si>
  <si>
    <t xml:space="preserve">Geburtstag</t>
  </si>
  <si>
    <t xml:space="preserve">Letzter Kontakt</t>
  </si>
  <si>
    <t xml:space="preserve">Priorität</t>
  </si>
  <si>
    <t xml:space="preserve">Notizen</t>
  </si>
  <si>
    <t xml:space="preserve">Geschäftlich</t>
  </si>
  <si>
    <t xml:space="preserve">Herr</t>
  </si>
  <si>
    <t xml:space="preserve">Bauer</t>
  </si>
  <si>
    <t xml:space="preserve">Klaus</t>
  </si>
  <si>
    <t xml:space="preserve">Hoffmann &amp; Partner GmbH</t>
  </si>
  <si>
    <t xml:space="preserve">Vertrieb</t>
  </si>
  <si>
    <t xml:space="preserve">+49 89 4521 880</t>
  </si>
  <si>
    <t xml:space="preserve">+49 171 334 5567</t>
  </si>
  <si>
    <t xml:space="preserve">k.bauer@hoffmann-partner.de</t>
  </si>
  <si>
    <t xml:space="preserve">Leopoldstraße 45</t>
  </si>
  <si>
    <t xml:space="preserve">80802</t>
  </si>
  <si>
    <t xml:space="preserve">München</t>
  </si>
  <si>
    <t xml:space="preserve">Deutschland</t>
  </si>
  <si>
    <t xml:space="preserve">★★★</t>
  </si>
  <si>
    <t xml:space="preserve">Schlüsselkunde; Jahresvertrag bis Dez. 2026</t>
  </si>
  <si>
    <t xml:space="preserve">Privat</t>
  </si>
  <si>
    <t xml:space="preserve">Frau</t>
  </si>
  <si>
    <t xml:space="preserve">Schneider</t>
  </si>
  <si>
    <t xml:space="preserve">Martina</t>
  </si>
  <si>
    <t xml:space="preserve">+49 30 887 4412</t>
  </si>
  <si>
    <t xml:space="preserve">+49 160 992 3341</t>
  </si>
  <si>
    <t xml:space="preserve">m.schneider@privatmail.de</t>
  </si>
  <si>
    <t xml:space="preserve">Kastanienallee 12</t>
  </si>
  <si>
    <t xml:space="preserve">10435</t>
  </si>
  <si>
    <t xml:space="preserve">Berlin</t>
  </si>
  <si>
    <t xml:space="preserve">★★☆</t>
  </si>
  <si>
    <t xml:space="preserve">Geburtstagsgeschenk vormerken</t>
  </si>
  <si>
    <t xml:space="preserve">Lieferant</t>
  </si>
  <si>
    <t xml:space="preserve">Meier</t>
  </si>
  <si>
    <t xml:space="preserve">Thomas</t>
  </si>
  <si>
    <t xml:space="preserve">Bürobedarf Meier KG</t>
  </si>
  <si>
    <t xml:space="preserve">Einkauf</t>
  </si>
  <si>
    <t xml:space="preserve">+49 69 2233 1100</t>
  </si>
  <si>
    <t xml:space="preserve">+49 152 0987 6543</t>
  </si>
  <si>
    <t xml:space="preserve">t.meier@buerobedarf-meier.de</t>
  </si>
  <si>
    <t xml:space="preserve">Hanauer Landstr. 88</t>
  </si>
  <si>
    <t xml:space="preserve">60314</t>
  </si>
  <si>
    <t xml:space="preserve">Frankfurt</t>
  </si>
  <si>
    <t xml:space="preserve">Rahmenvertrag Nr. RV-2026-041</t>
  </si>
  <si>
    <t xml:space="preserve">Koch</t>
  </si>
  <si>
    <t xml:space="preserve">Sandra</t>
  </si>
  <si>
    <t xml:space="preserve">Kreatividee Werbeagentur</t>
  </si>
  <si>
    <t xml:space="preserve">Projektleitung</t>
  </si>
  <si>
    <t xml:space="preserve">+49 40 3344 5500</t>
  </si>
  <si>
    <t xml:space="preserve">+49 176 1122 3344</t>
  </si>
  <si>
    <t xml:space="preserve">s.koch@kreatividee.de</t>
  </si>
  <si>
    <t xml:space="preserve">Speicherstadt 7</t>
  </si>
  <si>
    <t xml:space="preserve">20457</t>
  </si>
  <si>
    <t xml:space="preserve">Hamburg</t>
  </si>
  <si>
    <t xml:space="preserve">Projekt Relaunch Website läuft</t>
  </si>
  <si>
    <t xml:space="preserve">Notfallkontakt</t>
  </si>
  <si>
    <t xml:space="preserve">Fischer</t>
  </si>
  <si>
    <t xml:space="preserve">Bernd</t>
  </si>
  <si>
    <t xml:space="preserve">+49 221 456 7890</t>
  </si>
  <si>
    <t xml:space="preserve">+49 163 777 8899</t>
  </si>
  <si>
    <t xml:space="preserve">b.fischer@notfall.de</t>
  </si>
  <si>
    <t xml:space="preserve">Rheinuferstraße 3</t>
  </si>
  <si>
    <t xml:space="preserve">50668</t>
  </si>
  <si>
    <t xml:space="preserve">Köln</t>
  </si>
  <si>
    <t xml:space="preserve">Notarzt – nur im Notfall kontaktieren</t>
  </si>
  <si>
    <t xml:space="preserve">Partner/Behörde</t>
  </si>
  <si>
    <t xml:space="preserve">–</t>
  </si>
  <si>
    <t xml:space="preserve">Finanzamt</t>
  </si>
  <si>
    <t xml:space="preserve">Stuttgart</t>
  </si>
  <si>
    <t xml:space="preserve">Finanzamt Stuttgart-Mitte</t>
  </si>
  <si>
    <t xml:space="preserve">Steuerabtlg.</t>
  </si>
  <si>
    <t xml:space="preserve">+49 711 9090 0</t>
  </si>
  <si>
    <t xml:space="preserve">poststelle@fa-stgt.de</t>
  </si>
  <si>
    <t xml:space="preserve">Marktplatz 1</t>
  </si>
  <si>
    <t xml:space="preserve">70173</t>
  </si>
  <si>
    <t xml:space="preserve">★☆☆</t>
  </si>
  <si>
    <t xml:space="preserve">Steuernr. 99/456/78901</t>
  </si>
  <si>
    <t xml:space="preserve">Wagner</t>
  </si>
  <si>
    <t xml:space="preserve">Julia</t>
  </si>
  <si>
    <t xml:space="preserve">+49 911 334 2211</t>
  </si>
  <si>
    <t xml:space="preserve">+49 170 5544 3322</t>
  </si>
  <si>
    <t xml:space="preserve">julia.wagner@gmx.de</t>
  </si>
  <si>
    <t xml:space="preserve">Königsberger Str. 17</t>
  </si>
  <si>
    <t xml:space="preserve">90459</t>
  </si>
  <si>
    <t xml:space="preserve">Nürnberg</t>
  </si>
  <si>
    <t xml:space="preserve">Weihnachtskarte senden</t>
  </si>
  <si>
    <t xml:space="preserve">Müller</t>
  </si>
  <si>
    <t xml:space="preserve">Andreas</t>
  </si>
  <si>
    <t xml:space="preserve">Softlogic Solutions AG</t>
  </si>
  <si>
    <t xml:space="preserve">IT-Infrastruktur</t>
  </si>
  <si>
    <t xml:space="preserve">+49 89 8765 4321</t>
  </si>
  <si>
    <t xml:space="preserve">+49 178 3344 5566</t>
  </si>
  <si>
    <t xml:space="preserve">a.mueller@softlogic.de</t>
  </si>
  <si>
    <t xml:space="preserve">Nymphenburger Str. 21</t>
  </si>
  <si>
    <t xml:space="preserve">80335</t>
  </si>
  <si>
    <t xml:space="preserve">SLA-Vertrag; 24h-Support</t>
  </si>
  <si>
    <t xml:space="preserve">Braun</t>
  </si>
  <si>
    <t xml:space="preserve">Kathrin</t>
  </si>
  <si>
    <t xml:space="preserve">Druckservice Braun</t>
  </si>
  <si>
    <t xml:space="preserve">Auftragsabwickl.</t>
  </si>
  <si>
    <t xml:space="preserve">+49 151 2233 4455</t>
  </si>
  <si>
    <t xml:space="preserve">k.braun@druckservice-braun.de</t>
  </si>
  <si>
    <t xml:space="preserve">Industriestr. 200</t>
  </si>
  <si>
    <t xml:space="preserve">04229</t>
  </si>
  <si>
    <t xml:space="preserve">Leipzig</t>
  </si>
  <si>
    <t xml:space="preserve">Visitenkarten bestellt; Lieferung KW 23</t>
  </si>
  <si>
    <t xml:space="preserve">Hoffmann</t>
  </si>
  <si>
    <t xml:space="preserve">Peter</t>
  </si>
  <si>
    <t xml:space="preserve">Treuhand Hoffmann &amp; Co.</t>
  </si>
  <si>
    <t xml:space="preserve">Steuerberatung</t>
  </si>
  <si>
    <t xml:space="preserve">+49 69 5544 3322</t>
  </si>
  <si>
    <t xml:space="preserve">+49 172 6655 4433</t>
  </si>
  <si>
    <t xml:space="preserve">p.hoffmann@treuhand-hoff.de</t>
  </si>
  <si>
    <t xml:space="preserve">Bockenheimer Anlage 9</t>
  </si>
  <si>
    <t xml:space="preserve">60322</t>
  </si>
  <si>
    <t xml:space="preserve">Jahresabschluss 2025 in Bearbeitung</t>
  </si>
  <si>
    <t xml:space="preserve">Schäfer</t>
  </si>
  <si>
    <t xml:space="preserve">Lukas</t>
  </si>
  <si>
    <t xml:space="preserve">+49 157 8899 0011</t>
  </si>
  <si>
    <t xml:space="preserve">lukas.schaefer@web.de</t>
  </si>
  <si>
    <t xml:space="preserve">Bergstraße 5</t>
  </si>
  <si>
    <t xml:space="preserve">69120</t>
  </si>
  <si>
    <t xml:space="preserve">Heidelberg</t>
  </si>
  <si>
    <t xml:space="preserve">Ehemaliger Kollege</t>
  </si>
  <si>
    <t xml:space="preserve">IHK</t>
  </si>
  <si>
    <t xml:space="preserve">IHK München &amp; Oberbayern</t>
  </si>
  <si>
    <t xml:space="preserve">Mitgliederservice</t>
  </si>
  <si>
    <t xml:space="preserve">+49 89 5116 0</t>
  </si>
  <si>
    <t xml:space="preserve">info@muenchen.ihk.de</t>
  </si>
  <si>
    <t xml:space="preserve">Max-Joseph-Str. 2</t>
  </si>
  <si>
    <t xml:space="preserve">80333</t>
  </si>
  <si>
    <t xml:space="preserve">Mitgliedsnr. IHK-2026-004471</t>
  </si>
  <si>
    <t xml:space="preserve">Richter</t>
  </si>
  <si>
    <t xml:space="preserve">Monika</t>
  </si>
  <si>
    <t xml:space="preserve">+49 821 445 6677</t>
  </si>
  <si>
    <t xml:space="preserve">+49 162 0011 2233</t>
  </si>
  <si>
    <t xml:space="preserve">m.richter@privat.net</t>
  </si>
  <si>
    <t xml:space="preserve">Ulrichsplatz 4</t>
  </si>
  <si>
    <t xml:space="preserve">86150</t>
  </si>
  <si>
    <t xml:space="preserve">Augsburg</t>
  </si>
  <si>
    <t xml:space="preserve">Familienmitglied – jederzeit erreichbar</t>
  </si>
  <si>
    <t xml:space="preserve">Weber</t>
  </si>
  <si>
    <t xml:space="preserve">Christine</t>
  </si>
  <si>
    <t xml:space="preserve">Pharma Nord Deutschland GmbH</t>
  </si>
  <si>
    <t xml:space="preserve">Außendienst</t>
  </si>
  <si>
    <t xml:space="preserve">+49 621 9087 5500</t>
  </si>
  <si>
    <t xml:space="preserve">c.weber@pharmanord.de</t>
  </si>
  <si>
    <t xml:space="preserve">Rheinstr. 44</t>
  </si>
  <si>
    <t xml:space="preserve">68163</t>
  </si>
  <si>
    <t xml:space="preserve">Mannheim</t>
  </si>
  <si>
    <t xml:space="preserve">Messe Frankfurt Okt. 2026 geplant</t>
  </si>
  <si>
    <t xml:space="preserve">Zimmermann</t>
  </si>
  <si>
    <t xml:space="preserve">Frank</t>
  </si>
  <si>
    <t xml:space="preserve">IT-Technik Zimmermann</t>
  </si>
  <si>
    <t xml:space="preserve">Technik</t>
  </si>
  <si>
    <t xml:space="preserve">+49 351 4422 6600</t>
  </si>
  <si>
    <t xml:space="preserve">f.zimmermann@it-technik.de</t>
  </si>
  <si>
    <t xml:space="preserve">Neumarkt 15</t>
  </si>
  <si>
    <t xml:space="preserve">01067</t>
  </si>
  <si>
    <t xml:space="preserve">Dresden</t>
  </si>
  <si>
    <t xml:space="preserve">Wartungsvertrag Server; jährlich</t>
  </si>
  <si>
    <t xml:space="preserve">▌ FARBLEGENDE</t>
  </si>
  <si>
    <t xml:space="preserve">  Privat</t>
  </si>
  <si>
    <t xml:space="preserve">Persönliche Kontakte: Freunde, Familie, Bekannte</t>
  </si>
  <si>
    <t xml:space="preserve">  Geschäftlich</t>
  </si>
  <si>
    <t xml:space="preserve">Berufliche Kontakte: Kunden, Kollegen, Geschäftspartner</t>
  </si>
  <si>
    <t xml:space="preserve">  Lieferant</t>
  </si>
  <si>
    <t xml:space="preserve">Lieferanten &amp; Dienstleister: Rahmenverträge, Bestellkontakte</t>
  </si>
  <si>
    <t xml:space="preserve">  Notfallkontakt</t>
  </si>
  <si>
    <t xml:space="preserve">Notfallkontakte: Arzt, Feuerwehr, Vertrauenspersonen</t>
  </si>
  <si>
    <t xml:space="preserve">  Partner/Behörde</t>
  </si>
  <si>
    <t xml:space="preserve">Institutionen, Ämter, Verbände, Kooperationspartner</t>
  </si>
  <si>
    <t xml:space="preserve">GEBURTSTAGSLISTE 2026</t>
  </si>
  <si>
    <t xml:space="preserve">Automatisch sortiert nach Monat  ·  Geburtstage aus dem Adressbuch</t>
  </si>
  <si>
    <t xml:space="preserve">Monat</t>
  </si>
  <si>
    <t xml:space="preserve">Tag &amp; Monat</t>
  </si>
  <si>
    <t xml:space="preserve">Alter 2026</t>
  </si>
  <si>
    <t xml:space="preserve">Notiz</t>
  </si>
  <si>
    <t xml:space="preserve">── FEBRUAR ──</t>
  </si>
  <si>
    <t xml:space="preserve">Februar</t>
  </si>
  <si>
    <t xml:space="preserve">04. February</t>
  </si>
  <si>
    <t xml:space="preserve">56 Jahre</t>
  </si>
  <si>
    <t xml:space="preserve">── MÄRZ ──</t>
  </si>
  <si>
    <t xml:space="preserve">März</t>
  </si>
  <si>
    <t xml:space="preserve">15. March</t>
  </si>
  <si>
    <t xml:space="preserve">48 Jahre</t>
  </si>
  <si>
    <t xml:space="preserve">── APRIL ──</t>
  </si>
  <si>
    <t xml:space="preserve">April</t>
  </si>
  <si>
    <t xml:space="preserve">11. April</t>
  </si>
  <si>
    <t xml:space="preserve">61 Jahre</t>
  </si>
  <si>
    <t xml:space="preserve">── MAI ──</t>
  </si>
  <si>
    <t xml:space="preserve">Mai</t>
  </si>
  <si>
    <t xml:space="preserve">03. May</t>
  </si>
  <si>
    <t xml:space="preserve">45 Jahre</t>
  </si>
  <si>
    <t xml:space="preserve">── JUNI ──</t>
  </si>
  <si>
    <t xml:space="preserve">Juni</t>
  </si>
  <si>
    <t xml:space="preserve">17. June</t>
  </si>
  <si>
    <t xml:space="preserve">47 Jahre</t>
  </si>
  <si>
    <t xml:space="preserve">── JULI ──</t>
  </si>
  <si>
    <t xml:space="preserve">Juli</t>
  </si>
  <si>
    <t xml:space="preserve">22. July</t>
  </si>
  <si>
    <t xml:space="preserve">41 Jahre</t>
  </si>
  <si>
    <t xml:space="preserve">── AUGUST ──</t>
  </si>
  <si>
    <t xml:space="preserve">August</t>
  </si>
  <si>
    <t xml:space="preserve">19. August</t>
  </si>
  <si>
    <t xml:space="preserve">31 Jahre</t>
  </si>
  <si>
    <t xml:space="preserve">── SEPTEMBER ──</t>
  </si>
  <si>
    <t xml:space="preserve">September</t>
  </si>
  <si>
    <t xml:space="preserve">02. September</t>
  </si>
  <si>
    <t xml:space="preserve">40 Jahre</t>
  </si>
  <si>
    <t xml:space="preserve">── OKTOBER ──</t>
  </si>
  <si>
    <t xml:space="preserve">Oktober</t>
  </si>
  <si>
    <t xml:space="preserve">25. October</t>
  </si>
  <si>
    <t xml:space="preserve">68 Jahre</t>
  </si>
  <si>
    <t xml:space="preserve">── NOVEMBER ──</t>
  </si>
  <si>
    <t xml:space="preserve">November</t>
  </si>
  <si>
    <t xml:space="preserve">08. November</t>
  </si>
  <si>
    <t xml:space="preserve">44 Jahre</t>
  </si>
  <si>
    <t xml:space="preserve">── DEZEMBER ──</t>
  </si>
  <si>
    <t xml:space="preserve">Dezember</t>
  </si>
  <si>
    <t xml:space="preserve">30. December</t>
  </si>
  <si>
    <t xml:space="preserve">36 Jahre</t>
  </si>
  <si>
    <t xml:space="preserve">STATISTIK &amp; ÜBERSICHT</t>
  </si>
  <si>
    <t xml:space="preserve">Automatische Auswertung des Adressbuchs  ·  Wird bei jeder Änderung aktualisiert</t>
  </si>
  <si>
    <t xml:space="preserve">▌ GESAMTÜBERSICHT</t>
  </si>
  <si>
    <t xml:space="preserve">Gesamtanzahl Kontakte</t>
  </si>
  <si>
    <t xml:space="preserve">Geschäftliche Kontakte</t>
  </si>
  <si>
    <t xml:space="preserve">Private Kontakte</t>
  </si>
  <si>
    <t xml:space="preserve">Lieferanten</t>
  </si>
  <si>
    <t xml:space="preserve">Notfallkontakte</t>
  </si>
  <si>
    <t xml:space="preserve">Partner / Behörden</t>
  </si>
  <si>
    <t xml:space="preserve">Kontakte mit E-Mail</t>
  </si>
  <si>
    <t xml:space="preserve">Kontakte mit Geburtstag</t>
  </si>
  <si>
    <t xml:space="preserve">Top-Priorität (★★★)</t>
  </si>
  <si>
    <t xml:space="preserve">Mittlere Priorität (★★☆)</t>
  </si>
  <si>
    <t xml:space="preserve">Niedrige Priorität (★☆☆)</t>
  </si>
  <si>
    <t xml:space="preserve">▌ KONTAKTE NACH LAND (Top 5)</t>
  </si>
  <si>
    <t xml:space="preserve">Anzahl</t>
  </si>
  <si>
    <t xml:space="preserve">Anteil %</t>
  </si>
  <si>
    <t xml:space="preserve">Österreich</t>
  </si>
  <si>
    <t xml:space="preserve">Schweiz</t>
  </si>
  <si>
    <t xml:space="preserve">Frankreich</t>
  </si>
  <si>
    <t xml:space="preserve">Sonstige</t>
  </si>
  <si>
    <t xml:space="preserve">▌ KONTAKTPFLEGE – HINWEISE</t>
  </si>
  <si>
    <t xml:space="preserve">→  Kontakte ohne Aktivität seit 180+ Tagen regelmäßig prüfen und aktualisieren.</t>
  </si>
  <si>
    <t xml:space="preserve">→  Geburtstagsliste monatlich im Reiter 'Geburtstagsliste' kontrollieren.</t>
  </si>
  <si>
    <t xml:space="preserve">→  Duplikate prüfen: Daten → Duplikate entfernen (Spalten D + E + J).</t>
  </si>
  <si>
    <t xml:space="preserve">→  DSGVO-Hinweis: Personendaten nur mit Einwilligung speichern und sicher aufbewahren.</t>
  </si>
  <si>
    <t xml:space="preserve">→  Datensicherung: Datei monatlich unter neuem Dateinamen archivieren (z.B. Adressbuch_2026-06.xlsx).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</si>
</sst>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.mm\.yyyy"/>
    <numFmt numFmtId="166" formatCode="General"/>
    <numFmt numFmtId="167" formatCode="0.0%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6"/>
      <color rgb="FFFFFFFF"/>
      <name val="Calibri"/>
      <family val="0"/>
      <charset val="1"/>
    </font>
    <font>
      <i val="true"/>
      <sz val="11"/>
      <color rgb="FFAABBCC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0"/>
      <color rgb="FFDDEEFF"/>
      <name val="Calibri"/>
      <family val="0"/>
      <charset val="1"/>
    </font>
    <font>
      <i val="true"/>
      <sz val="9"/>
      <color rgb="FF1B3A4B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FFFF99"/>
      <name val="Calibri"/>
      <family val="0"/>
      <charset val="1"/>
    </font>
    <font>
      <sz val="9"/>
      <color rgb="FF999999"/>
      <name val="Calibri"/>
      <family val="0"/>
      <charset val="1"/>
    </font>
    <font>
      <b val="true"/>
      <sz val="9"/>
      <color rgb="FF1B3A4B"/>
      <name val="Calibri"/>
      <family val="0"/>
      <charset val="1"/>
    </font>
    <font>
      <sz val="10"/>
      <color rgb="FF1B3A4B"/>
      <name val="Calibri"/>
      <family val="0"/>
      <charset val="1"/>
    </font>
    <font>
      <b val="true"/>
      <sz val="10"/>
      <color rgb="FFC45C3B"/>
      <name val="Calibri"/>
      <family val="0"/>
      <charset val="1"/>
    </font>
    <font>
      <i val="true"/>
      <sz val="9"/>
      <color rgb="FF555555"/>
      <name val="Calibri"/>
      <family val="0"/>
      <charset val="1"/>
    </font>
    <font>
      <i val="true"/>
      <sz val="9"/>
      <color rgb="FF444444"/>
      <name val="Calibri"/>
      <family val="0"/>
      <charset val="1"/>
    </font>
    <font>
      <b val="true"/>
      <sz val="20"/>
      <color rgb="FFFFFFFF"/>
      <name val="Calibri"/>
      <family val="0"/>
      <charset val="1"/>
    </font>
    <font>
      <i val="true"/>
      <sz val="10"/>
      <color rgb="FFFFE0D0"/>
      <name val="Calibri"/>
      <family val="0"/>
      <charset val="1"/>
    </font>
    <font>
      <b val="true"/>
      <sz val="9"/>
      <color rgb="FFC45C3B"/>
      <name val="Calibri"/>
      <family val="0"/>
      <charset val="1"/>
    </font>
    <font>
      <b val="true"/>
      <sz val="10"/>
      <color rgb="FF2D6A7A"/>
      <name val="Calibri"/>
      <family val="0"/>
      <charset val="1"/>
    </font>
    <font>
      <i val="true"/>
      <sz val="10"/>
      <color rgb="FFAABBCC"/>
      <name val="Calibri"/>
      <family val="0"/>
      <charset val="1"/>
    </font>
    <font>
      <b val="true"/>
      <sz val="10"/>
      <color rgb="FF1B3A4B"/>
      <name val="Calibri"/>
      <family val="0"/>
      <charset val="1"/>
    </font>
    <font>
      <b val="true"/>
      <sz val="11"/>
      <color rgb="FF2D6A7A"/>
      <name val="Calibri"/>
      <family val="0"/>
      <charset val="1"/>
    </font>
    <font>
      <sz val="10"/>
      <color rgb="FF888888"/>
      <name val="Calibri"/>
      <family val="0"/>
      <charset val="1"/>
    </font>
  </fonts>
  <fills count="15">
    <fill>
      <patternFill patternType="none"/>
    </fill>
    <fill>
      <patternFill patternType="gray125"/>
    </fill>
    <fill>
      <patternFill patternType="solid">
        <fgColor rgb="FF1B3A4B"/>
        <bgColor rgb="FF003366"/>
      </patternFill>
    </fill>
    <fill>
      <patternFill patternType="solid">
        <fgColor rgb="FF2D6A7A"/>
        <bgColor rgb="FF555555"/>
      </patternFill>
    </fill>
    <fill>
      <patternFill patternType="solid">
        <fgColor rgb="FFF2EBD9"/>
        <bgColor rgb="FFFFF3E0"/>
      </patternFill>
    </fill>
    <fill>
      <patternFill patternType="solid">
        <fgColor rgb="FFE3F2FD"/>
        <bgColor rgb="FFDDEEFF"/>
      </patternFill>
    </fill>
    <fill>
      <patternFill patternType="solid">
        <fgColor rgb="FFE8F5E9"/>
        <bgColor rgb="FFEDF6F9"/>
      </patternFill>
    </fill>
    <fill>
      <patternFill patternType="solid">
        <fgColor rgb="FFFFF3E0"/>
        <bgColor rgb="FFF8F5F0"/>
      </patternFill>
    </fill>
    <fill>
      <patternFill patternType="solid">
        <fgColor rgb="FFFCE4EC"/>
        <bgColor rgb="FFF3E5F5"/>
      </patternFill>
    </fill>
    <fill>
      <patternFill patternType="solid">
        <fgColor rgb="FFF3E5F5"/>
        <bgColor rgb="FFFCE4EC"/>
      </patternFill>
    </fill>
    <fill>
      <patternFill patternType="solid">
        <fgColor rgb="FFC45C3B"/>
        <bgColor rgb="FF993366"/>
      </patternFill>
    </fill>
    <fill>
      <patternFill patternType="solid">
        <fgColor rgb="FFF8F5F0"/>
        <bgColor rgb="FFFFF3E0"/>
      </patternFill>
    </fill>
    <fill>
      <patternFill patternType="solid">
        <fgColor rgb="FFFFF9C4"/>
        <bgColor rgb="FFFFF3E0"/>
      </patternFill>
    </fill>
    <fill>
      <patternFill patternType="solid">
        <fgColor rgb="FF3A8FA3"/>
        <bgColor rgb="FF2D6A7A"/>
      </patternFill>
    </fill>
    <fill>
      <patternFill patternType="solid">
        <fgColor rgb="FFEDF6F9"/>
        <bgColor rgb="FFE8F5E9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8C8C8"/>
      </left>
      <right/>
      <top style="thin">
        <color rgb="FFC8C8C8"/>
      </top>
      <bottom style="thin">
        <color rgb="FFC8C8C8"/>
      </bottom>
      <diagonal/>
    </border>
    <border diagonalUp="false" diagonalDown="false">
      <left style="medium">
        <color rgb="FF1B3A4B"/>
      </left>
      <right/>
      <top style="medium">
        <color rgb="FF1B3A4B"/>
      </top>
      <bottom style="medium">
        <color rgb="FF1B3A4B"/>
      </bottom>
      <diagonal/>
    </border>
    <border diagonalUp="false" diagonalDown="false">
      <left style="thin">
        <color rgb="FFC8C8C8"/>
      </left>
      <right style="thin">
        <color rgb="FFC8C8C8"/>
      </right>
      <top style="medium">
        <color rgb="FF1B3A4B"/>
      </top>
      <bottom style="medium">
        <color rgb="FF1B3A4B"/>
      </bottom>
      <diagonal/>
    </border>
    <border diagonalUp="false" diagonalDown="false">
      <left style="thin">
        <color rgb="FFC8C8C8"/>
      </left>
      <right style="thin">
        <color rgb="FFC8C8C8"/>
      </right>
      <top style="thin">
        <color rgb="FFC8C8C8"/>
      </top>
      <bottom style="thin">
        <color rgb="FFC8C8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5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5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6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7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7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8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8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8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9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9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9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1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1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1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11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1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11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11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1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1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1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1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1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11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3" fillId="1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1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4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1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4" fillId="11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4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11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0">
    <dxf>
      <fill>
        <patternFill patternType="solid">
          <fgColor rgb="FF2D6A7A"/>
          <bgColor rgb="FF000000"/>
        </patternFill>
      </fill>
    </dxf>
    <dxf>
      <fill>
        <patternFill patternType="solid">
          <fgColor rgb="FFE3F2FD"/>
          <bgColor rgb="FF000000"/>
        </patternFill>
      </fill>
    </dxf>
    <dxf>
      <fill>
        <patternFill patternType="solid">
          <fgColor rgb="FFE8F5E9"/>
          <bgColor rgb="FF000000"/>
        </patternFill>
      </fill>
    </dxf>
    <dxf>
      <fill>
        <patternFill patternType="solid">
          <fgColor rgb="FFF3E5F5"/>
          <bgColor rgb="FF000000"/>
        </patternFill>
      </fill>
    </dxf>
    <dxf>
      <fill>
        <patternFill patternType="solid">
          <fgColor rgb="FFFCE4EC"/>
          <bgColor rgb="FF000000"/>
        </patternFill>
      </fill>
    </dxf>
    <dxf>
      <fill>
        <patternFill patternType="solid">
          <fgColor rgb="FFFFF3E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999999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1B3A4B"/>
          <bgColor rgb="FF000000"/>
        </patternFill>
      </fill>
    </dxf>
    <dxf>
      <fill>
        <patternFill patternType="solid">
          <fgColor rgb="FFFFFF99"/>
          <bgColor rgb="FF000000"/>
        </patternFill>
      </fill>
    </dxf>
    <dxf>
      <fill>
        <patternFill patternType="solid">
          <fgColor rgb="FFC45C3B"/>
          <bgColor rgb="FF000000"/>
        </patternFill>
      </fill>
    </dxf>
    <dxf>
      <fill>
        <patternFill patternType="solid">
          <fgColor rgb="FF555555"/>
          <bgColor rgb="FF000000"/>
        </patternFill>
      </fill>
    </dxf>
    <dxf>
      <fill>
        <patternFill>
          <bgColor rgb="FFE8F5E9"/>
        </patternFill>
      </fill>
    </dxf>
    <dxf>
      <fill>
        <patternFill>
          <bgColor rgb="FFE3F2FD"/>
        </patternFill>
      </fill>
    </dxf>
    <dxf>
      <fill>
        <patternFill>
          <bgColor rgb="FFFFF3E0"/>
        </patternFill>
      </fill>
    </dxf>
    <dxf>
      <fill>
        <patternFill>
          <bgColor rgb="FFFCE4EC"/>
        </patternFill>
      </fill>
    </dxf>
    <dxf>
      <fill>
        <patternFill>
          <bgColor rgb="FFF3E5F5"/>
        </patternFill>
      </fill>
    </dxf>
    <dxf>
      <font>
        <name val="Calibri"/>
        <charset val="1"/>
        <family val="0"/>
        <b val="1"/>
        <color rgb="FFC45C3B"/>
      </font>
    </dxf>
  </dxfs>
  <colors>
    <indexedColors>
      <rgbColor rgb="FF000000"/>
      <rgbColor rgb="FFFFFFFF"/>
      <rgbColor rgb="FFFF0000"/>
      <rgbColor rgb="FF00FF00"/>
      <rgbColor rgb="FF0000FF"/>
      <rgbColor rgb="FFFFF3E0"/>
      <rgbColor rgb="FFFF00FF"/>
      <rgbColor rgb="FF00FFFF"/>
      <rgbColor rgb="FF800000"/>
      <rgbColor rgb="FF008000"/>
      <rgbColor rgb="FF000080"/>
      <rgbColor rgb="FF808000"/>
      <rgbColor rgb="FF800080"/>
      <rgbColor rgb="FF2D6A7A"/>
      <rgbColor rgb="FFC8C8C8"/>
      <rgbColor rgb="FF888888"/>
      <rgbColor rgb="FFEDF6F9"/>
      <rgbColor rgb="FF993366"/>
      <rgbColor rgb="FFFFF9C4"/>
      <rgbColor rgb="FFDDEEFF"/>
      <rgbColor rgb="FF660066"/>
      <rgbColor rgb="FFFF8080"/>
      <rgbColor rgb="FF0066CC"/>
      <rgbColor rgb="FFF3E5F5"/>
      <rgbColor rgb="FF000080"/>
      <rgbColor rgb="FFFF00FF"/>
      <rgbColor rgb="FFF8F5F0"/>
      <rgbColor rgb="FF00FFFF"/>
      <rgbColor rgb="FF800080"/>
      <rgbColor rgb="FF800000"/>
      <rgbColor rgb="FF008080"/>
      <rgbColor rgb="FF0000FF"/>
      <rgbColor rgb="FF00CCFF"/>
      <rgbColor rgb="FFE3F2FD"/>
      <rgbColor rgb="FFE8F5E9"/>
      <rgbColor rgb="FFFFFF99"/>
      <rgbColor rgb="FFAABBCC"/>
      <rgbColor rgb="FFFCE4EC"/>
      <rgbColor rgb="FFF2EBD9"/>
      <rgbColor rgb="FFFFE0D0"/>
      <rgbColor rgb="FF3366FF"/>
      <rgbColor rgb="FF33CCCC"/>
      <rgbColor rgb="FF99CC00"/>
      <rgbColor rgb="FFFFCC00"/>
      <rgbColor rgb="FFFF9900"/>
      <rgbColor rgb="FFC45C3B"/>
      <rgbColor rgb="FF555555"/>
      <rgbColor rgb="FF999999"/>
      <rgbColor rgb="FF003366"/>
      <rgbColor rgb="FF3A8FA3"/>
      <rgbColor rgb="FF003300"/>
      <rgbColor rgb="FF444444"/>
      <rgbColor rgb="FF993300"/>
      <rgbColor rgb="FF993366"/>
      <rgbColor rgb="FF333399"/>
      <rgbColor rgb="FF1B3A4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3A4B"/>
    <pageSetUpPr fitToPage="true"/>
  </sheetPr>
  <dimension ref="A1:R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6" min="6" style="0" width="22"/>
    <col collapsed="false" customWidth="true" hidden="false" outlineLevel="0" max="7" min="7" style="0" width="18"/>
    <col collapsed="false" customWidth="true" hidden="false" outlineLevel="0" max="9" min="8" style="0" width="16"/>
    <col collapsed="false" customWidth="true" hidden="false" outlineLevel="0" max="10" min="10" style="0" width="26"/>
    <col collapsed="false" customWidth="true" hidden="false" outlineLevel="0" max="11" min="11" style="0" width="24"/>
    <col collapsed="false" customWidth="true" hidden="false" outlineLevel="0" max="12" min="12" style="0" width="8"/>
    <col collapsed="false" customWidth="true" hidden="false" outlineLevel="0" max="13" min="13" style="0" width="16"/>
    <col collapsed="false" customWidth="true" hidden="false" outlineLevel="0" max="14" min="14" style="0" width="12"/>
    <col collapsed="false" customWidth="true" hidden="false" outlineLevel="0" max="15" min="15" style="0" width="13"/>
    <col collapsed="false" customWidth="true" hidden="false" outlineLevel="0" max="16" min="16" style="0" width="16"/>
    <col collapsed="false" customWidth="true" hidden="false" outlineLevel="0" max="17" min="17" style="0" width="12"/>
    <col collapsed="false" customWidth="true" hidden="false" outlineLevel="0" max="18" min="18" style="0" width="30"/>
  </cols>
  <sheetData>
    <row r="1" customFormat="false" ht="37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customFormat="false" ht="7.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customFormat="false" ht="21.75" hidden="false" customHeight="true" outlineLevel="0" collapsed="false">
      <c r="A4" s="4" t="str">
        <f aca="false">COUNTA(D8:D5000)&amp;" Kontakte gespeichert"</f>
        <v>15 Kontakte gespeichert</v>
      </c>
      <c r="B4" s="4"/>
      <c r="C4" s="4"/>
      <c r="D4" s="4"/>
      <c r="E4" s="4"/>
      <c r="F4" s="4"/>
      <c r="G4" s="5" t="str">
        <f aca="false">COUNTIF(B8:B5000,"Geschäftlich")&amp;" geschäftlich  ·  "&amp;COUNTIF(B8:B5000,"Privat")&amp;" privat  ·  "&amp;COUNTIF(B8:B5000,"Lieferant")&amp;" Lieferanten"</f>
        <v>5 geschäftlich  ·  3 privat  ·  3 Lieferanten</v>
      </c>
      <c r="H4" s="5"/>
      <c r="I4" s="5"/>
      <c r="J4" s="5"/>
      <c r="K4" s="5"/>
      <c r="L4" s="5"/>
      <c r="M4" s="5" t="str">
        <f aca="false">COUNTIF(B8:B5000,"Notfallkontakt")&amp;" Notfallkontakte  ·  "&amp;COUNTIF(Q8:Q5000,"★★★")&amp;" Top-Priorität"</f>
        <v>2 Notfallkontakte  ·  6 Top-Priorität</v>
      </c>
      <c r="N4" s="5"/>
      <c r="O4" s="5"/>
      <c r="P4" s="5"/>
      <c r="Q4" s="5"/>
      <c r="R4" s="5"/>
    </row>
    <row r="5" customFormat="false" ht="4.5" hidden="false" customHeight="true" outlineLevel="0" collapsed="false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customFormat="false" ht="19.5" hidden="false" customHeight="true" outlineLevel="0" collapsed="false">
      <c r="A6" s="7" t="s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customFormat="false" ht="25.5" hidden="false" customHeight="true" outlineLevel="0" collapsed="false">
      <c r="A7" s="8" t="s">
        <v>3</v>
      </c>
      <c r="B7" s="9" t="s">
        <v>4</v>
      </c>
      <c r="C7" s="8" t="s">
        <v>5</v>
      </c>
      <c r="D7" s="9" t="s">
        <v>6</v>
      </c>
      <c r="E7" s="8" t="s">
        <v>7</v>
      </c>
      <c r="F7" s="8" t="s">
        <v>8</v>
      </c>
      <c r="G7" s="8" t="s">
        <v>9</v>
      </c>
      <c r="H7" s="8" t="s">
        <v>10</v>
      </c>
      <c r="I7" s="8" t="s">
        <v>11</v>
      </c>
      <c r="J7" s="8" t="s">
        <v>12</v>
      </c>
      <c r="K7" s="8" t="s">
        <v>13</v>
      </c>
      <c r="L7" s="8" t="s">
        <v>14</v>
      </c>
      <c r="M7" s="8" t="s">
        <v>15</v>
      </c>
      <c r="N7" s="8" t="s">
        <v>16</v>
      </c>
      <c r="O7" s="8" t="s">
        <v>17</v>
      </c>
      <c r="P7" s="8" t="s">
        <v>18</v>
      </c>
      <c r="Q7" s="8" t="s">
        <v>19</v>
      </c>
      <c r="R7" s="8" t="s">
        <v>20</v>
      </c>
    </row>
    <row r="8" customFormat="false" ht="19.5" hidden="false" customHeight="true" outlineLevel="0" collapsed="false">
      <c r="A8" s="10" t="n">
        <v>1</v>
      </c>
      <c r="B8" s="11" t="s">
        <v>21</v>
      </c>
      <c r="C8" s="12" t="s">
        <v>22</v>
      </c>
      <c r="D8" s="12" t="s">
        <v>23</v>
      </c>
      <c r="E8" s="12" t="s">
        <v>24</v>
      </c>
      <c r="F8" s="12" t="s">
        <v>25</v>
      </c>
      <c r="G8" s="12" t="s">
        <v>26</v>
      </c>
      <c r="H8" s="12" t="s">
        <v>27</v>
      </c>
      <c r="I8" s="12" t="s">
        <v>28</v>
      </c>
      <c r="J8" s="12" t="s">
        <v>29</v>
      </c>
      <c r="K8" s="12" t="s">
        <v>30</v>
      </c>
      <c r="L8" s="12" t="s">
        <v>31</v>
      </c>
      <c r="M8" s="12" t="s">
        <v>32</v>
      </c>
      <c r="N8" s="12" t="s">
        <v>33</v>
      </c>
      <c r="O8" s="13" t="n">
        <v>28564</v>
      </c>
      <c r="P8" s="13" t="n">
        <v>46154</v>
      </c>
      <c r="Q8" s="14" t="s">
        <v>34</v>
      </c>
      <c r="R8" s="15" t="s">
        <v>35</v>
      </c>
    </row>
    <row r="9" customFormat="false" ht="19.5" hidden="false" customHeight="true" outlineLevel="0" collapsed="false">
      <c r="A9" s="16" t="n">
        <v>2</v>
      </c>
      <c r="B9" s="17" t="s">
        <v>36</v>
      </c>
      <c r="C9" s="18" t="s">
        <v>37</v>
      </c>
      <c r="D9" s="18" t="s">
        <v>38</v>
      </c>
      <c r="E9" s="18" t="s">
        <v>39</v>
      </c>
      <c r="F9" s="18"/>
      <c r="G9" s="18"/>
      <c r="H9" s="18" t="s">
        <v>40</v>
      </c>
      <c r="I9" s="18" t="s">
        <v>41</v>
      </c>
      <c r="J9" s="18" t="s">
        <v>42</v>
      </c>
      <c r="K9" s="18" t="s">
        <v>43</v>
      </c>
      <c r="L9" s="18" t="s">
        <v>44</v>
      </c>
      <c r="M9" s="18" t="s">
        <v>45</v>
      </c>
      <c r="N9" s="18" t="s">
        <v>33</v>
      </c>
      <c r="O9" s="19" t="n">
        <v>31250</v>
      </c>
      <c r="P9" s="19" t="n">
        <v>46115</v>
      </c>
      <c r="Q9" s="20" t="s">
        <v>46</v>
      </c>
      <c r="R9" s="21" t="s">
        <v>47</v>
      </c>
    </row>
    <row r="10" customFormat="false" ht="19.5" hidden="false" customHeight="true" outlineLevel="0" collapsed="false">
      <c r="A10" s="22" t="n">
        <v>3</v>
      </c>
      <c r="B10" s="23" t="s">
        <v>48</v>
      </c>
      <c r="C10" s="24" t="s">
        <v>22</v>
      </c>
      <c r="D10" s="24" t="s">
        <v>49</v>
      </c>
      <c r="E10" s="24" t="s">
        <v>50</v>
      </c>
      <c r="F10" s="24" t="s">
        <v>51</v>
      </c>
      <c r="G10" s="24" t="s">
        <v>52</v>
      </c>
      <c r="H10" s="24" t="s">
        <v>53</v>
      </c>
      <c r="I10" s="24" t="s">
        <v>54</v>
      </c>
      <c r="J10" s="24" t="s">
        <v>55</v>
      </c>
      <c r="K10" s="24" t="s">
        <v>56</v>
      </c>
      <c r="L10" s="24" t="s">
        <v>57</v>
      </c>
      <c r="M10" s="24" t="s">
        <v>58</v>
      </c>
      <c r="N10" s="24" t="s">
        <v>33</v>
      </c>
      <c r="O10" s="24"/>
      <c r="P10" s="25" t="n">
        <v>46109</v>
      </c>
      <c r="Q10" s="26" t="s">
        <v>46</v>
      </c>
      <c r="R10" s="27" t="s">
        <v>59</v>
      </c>
    </row>
    <row r="11" customFormat="false" ht="19.5" hidden="false" customHeight="true" outlineLevel="0" collapsed="false">
      <c r="A11" s="10" t="n">
        <v>4</v>
      </c>
      <c r="B11" s="11" t="s">
        <v>21</v>
      </c>
      <c r="C11" s="12" t="s">
        <v>37</v>
      </c>
      <c r="D11" s="12" t="s">
        <v>60</v>
      </c>
      <c r="E11" s="12" t="s">
        <v>61</v>
      </c>
      <c r="F11" s="12" t="s">
        <v>62</v>
      </c>
      <c r="G11" s="12" t="s">
        <v>63</v>
      </c>
      <c r="H11" s="12" t="s">
        <v>64</v>
      </c>
      <c r="I11" s="12" t="s">
        <v>65</v>
      </c>
      <c r="J11" s="12" t="s">
        <v>66</v>
      </c>
      <c r="K11" s="12" t="s">
        <v>67</v>
      </c>
      <c r="L11" s="12" t="s">
        <v>68</v>
      </c>
      <c r="M11" s="12" t="s">
        <v>69</v>
      </c>
      <c r="N11" s="12" t="s">
        <v>33</v>
      </c>
      <c r="O11" s="13" t="n">
        <v>30263</v>
      </c>
      <c r="P11" s="13" t="n">
        <v>46161</v>
      </c>
      <c r="Q11" s="14" t="s">
        <v>34</v>
      </c>
      <c r="R11" s="15" t="s">
        <v>70</v>
      </c>
    </row>
    <row r="12" customFormat="false" ht="19.5" hidden="false" customHeight="true" outlineLevel="0" collapsed="false">
      <c r="A12" s="28" t="n">
        <v>5</v>
      </c>
      <c r="B12" s="29" t="s">
        <v>71</v>
      </c>
      <c r="C12" s="30" t="s">
        <v>22</v>
      </c>
      <c r="D12" s="30" t="s">
        <v>72</v>
      </c>
      <c r="E12" s="30" t="s">
        <v>73</v>
      </c>
      <c r="F12" s="30"/>
      <c r="G12" s="30"/>
      <c r="H12" s="30" t="s">
        <v>74</v>
      </c>
      <c r="I12" s="30" t="s">
        <v>75</v>
      </c>
      <c r="J12" s="30" t="s">
        <v>76</v>
      </c>
      <c r="K12" s="30" t="s">
        <v>77</v>
      </c>
      <c r="L12" s="30" t="s">
        <v>78</v>
      </c>
      <c r="M12" s="30" t="s">
        <v>79</v>
      </c>
      <c r="N12" s="30" t="s">
        <v>33</v>
      </c>
      <c r="O12" s="31" t="n">
        <v>25603</v>
      </c>
      <c r="P12" s="31" t="n">
        <v>46023</v>
      </c>
      <c r="Q12" s="32" t="s">
        <v>34</v>
      </c>
      <c r="R12" s="33" t="s">
        <v>80</v>
      </c>
    </row>
    <row r="13" customFormat="false" ht="19.5" hidden="false" customHeight="true" outlineLevel="0" collapsed="false">
      <c r="A13" s="34" t="n">
        <v>6</v>
      </c>
      <c r="B13" s="35" t="s">
        <v>81</v>
      </c>
      <c r="C13" s="36" t="s">
        <v>82</v>
      </c>
      <c r="D13" s="36" t="s">
        <v>83</v>
      </c>
      <c r="E13" s="36" t="s">
        <v>84</v>
      </c>
      <c r="F13" s="36" t="s">
        <v>85</v>
      </c>
      <c r="G13" s="36" t="s">
        <v>86</v>
      </c>
      <c r="H13" s="36" t="s">
        <v>87</v>
      </c>
      <c r="I13" s="36"/>
      <c r="J13" s="36" t="s">
        <v>88</v>
      </c>
      <c r="K13" s="36" t="s">
        <v>89</v>
      </c>
      <c r="L13" s="36" t="s">
        <v>90</v>
      </c>
      <c r="M13" s="36" t="s">
        <v>84</v>
      </c>
      <c r="N13" s="36" t="s">
        <v>33</v>
      </c>
      <c r="O13" s="36"/>
      <c r="P13" s="37" t="n">
        <v>46091</v>
      </c>
      <c r="Q13" s="38" t="s">
        <v>91</v>
      </c>
      <c r="R13" s="39" t="s">
        <v>92</v>
      </c>
    </row>
    <row r="14" customFormat="false" ht="19.5" hidden="false" customHeight="true" outlineLevel="0" collapsed="false">
      <c r="A14" s="16" t="n">
        <v>7</v>
      </c>
      <c r="B14" s="17" t="s">
        <v>36</v>
      </c>
      <c r="C14" s="18" t="s">
        <v>37</v>
      </c>
      <c r="D14" s="18" t="s">
        <v>93</v>
      </c>
      <c r="E14" s="18" t="s">
        <v>94</v>
      </c>
      <c r="F14" s="18"/>
      <c r="G14" s="18"/>
      <c r="H14" s="18" t="s">
        <v>95</v>
      </c>
      <c r="I14" s="18" t="s">
        <v>96</v>
      </c>
      <c r="J14" s="18" t="s">
        <v>97</v>
      </c>
      <c r="K14" s="18" t="s">
        <v>98</v>
      </c>
      <c r="L14" s="18" t="s">
        <v>99</v>
      </c>
      <c r="M14" s="18" t="s">
        <v>100</v>
      </c>
      <c r="N14" s="18" t="s">
        <v>33</v>
      </c>
      <c r="O14" s="19" t="n">
        <v>33237</v>
      </c>
      <c r="P14" s="19" t="n">
        <v>46127</v>
      </c>
      <c r="Q14" s="20" t="s">
        <v>46</v>
      </c>
      <c r="R14" s="21" t="s">
        <v>101</v>
      </c>
    </row>
    <row r="15" customFormat="false" ht="19.5" hidden="false" customHeight="true" outlineLevel="0" collapsed="false">
      <c r="A15" s="10" t="n">
        <v>8</v>
      </c>
      <c r="B15" s="11" t="s">
        <v>21</v>
      </c>
      <c r="C15" s="12" t="s">
        <v>22</v>
      </c>
      <c r="D15" s="12" t="s">
        <v>102</v>
      </c>
      <c r="E15" s="12" t="s">
        <v>103</v>
      </c>
      <c r="F15" s="12" t="s">
        <v>104</v>
      </c>
      <c r="G15" s="12" t="s">
        <v>105</v>
      </c>
      <c r="H15" s="12" t="s">
        <v>106</v>
      </c>
      <c r="I15" s="12" t="s">
        <v>107</v>
      </c>
      <c r="J15" s="12" t="s">
        <v>108</v>
      </c>
      <c r="K15" s="12" t="s">
        <v>109</v>
      </c>
      <c r="L15" s="12" t="s">
        <v>110</v>
      </c>
      <c r="M15" s="12" t="s">
        <v>32</v>
      </c>
      <c r="N15" s="12" t="s">
        <v>33</v>
      </c>
      <c r="O15" s="13" t="n">
        <v>29023</v>
      </c>
      <c r="P15" s="13" t="n">
        <v>46148</v>
      </c>
      <c r="Q15" s="14" t="s">
        <v>34</v>
      </c>
      <c r="R15" s="15" t="s">
        <v>111</v>
      </c>
    </row>
    <row r="16" customFormat="false" ht="19.5" hidden="false" customHeight="true" outlineLevel="0" collapsed="false">
      <c r="A16" s="22" t="n">
        <v>9</v>
      </c>
      <c r="B16" s="23" t="s">
        <v>48</v>
      </c>
      <c r="C16" s="24" t="s">
        <v>37</v>
      </c>
      <c r="D16" s="24" t="s">
        <v>112</v>
      </c>
      <c r="E16" s="24" t="s">
        <v>113</v>
      </c>
      <c r="F16" s="24" t="s">
        <v>114</v>
      </c>
      <c r="G16" s="24" t="s">
        <v>115</v>
      </c>
      <c r="H16" s="24"/>
      <c r="I16" s="24" t="s">
        <v>116</v>
      </c>
      <c r="J16" s="24" t="s">
        <v>117</v>
      </c>
      <c r="K16" s="24" t="s">
        <v>118</v>
      </c>
      <c r="L16" s="24" t="s">
        <v>119</v>
      </c>
      <c r="M16" s="24" t="s">
        <v>120</v>
      </c>
      <c r="N16" s="24" t="s">
        <v>33</v>
      </c>
      <c r="O16" s="25" t="n">
        <v>31657</v>
      </c>
      <c r="P16" s="25" t="n">
        <v>46134</v>
      </c>
      <c r="Q16" s="26" t="s">
        <v>46</v>
      </c>
      <c r="R16" s="27" t="s">
        <v>121</v>
      </c>
    </row>
    <row r="17" customFormat="false" ht="19.5" hidden="false" customHeight="true" outlineLevel="0" collapsed="false">
      <c r="A17" s="10" t="n">
        <v>10</v>
      </c>
      <c r="B17" s="11" t="s">
        <v>21</v>
      </c>
      <c r="C17" s="12" t="s">
        <v>22</v>
      </c>
      <c r="D17" s="12" t="s">
        <v>122</v>
      </c>
      <c r="E17" s="12" t="s">
        <v>123</v>
      </c>
      <c r="F17" s="12" t="s">
        <v>124</v>
      </c>
      <c r="G17" s="12" t="s">
        <v>125</v>
      </c>
      <c r="H17" s="12" t="s">
        <v>126</v>
      </c>
      <c r="I17" s="12" t="s">
        <v>127</v>
      </c>
      <c r="J17" s="12" t="s">
        <v>128</v>
      </c>
      <c r="K17" s="12" t="s">
        <v>129</v>
      </c>
      <c r="L17" s="12" t="s">
        <v>130</v>
      </c>
      <c r="M17" s="12" t="s">
        <v>58</v>
      </c>
      <c r="N17" s="12" t="s">
        <v>33</v>
      </c>
      <c r="O17" s="13" t="n">
        <v>23843</v>
      </c>
      <c r="P17" s="13" t="n">
        <v>46142</v>
      </c>
      <c r="Q17" s="14" t="s">
        <v>34</v>
      </c>
      <c r="R17" s="15" t="s">
        <v>131</v>
      </c>
    </row>
    <row r="18" customFormat="false" ht="19.5" hidden="false" customHeight="true" outlineLevel="0" collapsed="false">
      <c r="A18" s="16" t="n">
        <v>11</v>
      </c>
      <c r="B18" s="17" t="s">
        <v>36</v>
      </c>
      <c r="C18" s="18" t="s">
        <v>22</v>
      </c>
      <c r="D18" s="18" t="s">
        <v>132</v>
      </c>
      <c r="E18" s="18" t="s">
        <v>133</v>
      </c>
      <c r="F18" s="18"/>
      <c r="G18" s="18"/>
      <c r="H18" s="18"/>
      <c r="I18" s="18" t="s">
        <v>134</v>
      </c>
      <c r="J18" s="18" t="s">
        <v>135</v>
      </c>
      <c r="K18" s="18" t="s">
        <v>136</v>
      </c>
      <c r="L18" s="18" t="s">
        <v>137</v>
      </c>
      <c r="M18" s="18" t="s">
        <v>138</v>
      </c>
      <c r="N18" s="18" t="s">
        <v>33</v>
      </c>
      <c r="O18" s="19" t="n">
        <v>34930</v>
      </c>
      <c r="P18" s="19" t="n">
        <v>46063</v>
      </c>
      <c r="Q18" s="20" t="s">
        <v>91</v>
      </c>
      <c r="R18" s="21" t="s">
        <v>139</v>
      </c>
    </row>
    <row r="19" customFormat="false" ht="19.5" hidden="false" customHeight="true" outlineLevel="0" collapsed="false">
      <c r="A19" s="34" t="n">
        <v>12</v>
      </c>
      <c r="B19" s="35" t="s">
        <v>81</v>
      </c>
      <c r="C19" s="36" t="s">
        <v>82</v>
      </c>
      <c r="D19" s="36" t="s">
        <v>140</v>
      </c>
      <c r="E19" s="36" t="s">
        <v>32</v>
      </c>
      <c r="F19" s="36" t="s">
        <v>141</v>
      </c>
      <c r="G19" s="36" t="s">
        <v>142</v>
      </c>
      <c r="H19" s="36" t="s">
        <v>143</v>
      </c>
      <c r="I19" s="36"/>
      <c r="J19" s="36" t="s">
        <v>144</v>
      </c>
      <c r="K19" s="36" t="s">
        <v>145</v>
      </c>
      <c r="L19" s="36" t="s">
        <v>146</v>
      </c>
      <c r="M19" s="36" t="s">
        <v>32</v>
      </c>
      <c r="N19" s="36" t="s">
        <v>33</v>
      </c>
      <c r="O19" s="36"/>
      <c r="P19" s="37" t="n">
        <v>46037</v>
      </c>
      <c r="Q19" s="38" t="s">
        <v>46</v>
      </c>
      <c r="R19" s="39" t="s">
        <v>147</v>
      </c>
    </row>
    <row r="20" customFormat="false" ht="19.5" hidden="false" customHeight="true" outlineLevel="0" collapsed="false">
      <c r="A20" s="28" t="n">
        <v>13</v>
      </c>
      <c r="B20" s="29" t="s">
        <v>71</v>
      </c>
      <c r="C20" s="30" t="s">
        <v>37</v>
      </c>
      <c r="D20" s="30" t="s">
        <v>148</v>
      </c>
      <c r="E20" s="30" t="s">
        <v>149</v>
      </c>
      <c r="F20" s="30"/>
      <c r="G20" s="30"/>
      <c r="H20" s="30" t="s">
        <v>150</v>
      </c>
      <c r="I20" s="30" t="s">
        <v>151</v>
      </c>
      <c r="J20" s="30" t="s">
        <v>152</v>
      </c>
      <c r="K20" s="30" t="s">
        <v>153</v>
      </c>
      <c r="L20" s="30" t="s">
        <v>154</v>
      </c>
      <c r="M20" s="30" t="s">
        <v>155</v>
      </c>
      <c r="N20" s="30" t="s">
        <v>33</v>
      </c>
      <c r="O20" s="31" t="n">
        <v>21483</v>
      </c>
      <c r="P20" s="31" t="n">
        <v>46086</v>
      </c>
      <c r="Q20" s="32" t="s">
        <v>34</v>
      </c>
      <c r="R20" s="33" t="s">
        <v>156</v>
      </c>
    </row>
    <row r="21" customFormat="false" ht="19.5" hidden="false" customHeight="true" outlineLevel="0" collapsed="false">
      <c r="A21" s="10" t="n">
        <v>14</v>
      </c>
      <c r="B21" s="11" t="s">
        <v>21</v>
      </c>
      <c r="C21" s="12" t="s">
        <v>37</v>
      </c>
      <c r="D21" s="12" t="s">
        <v>157</v>
      </c>
      <c r="E21" s="12" t="s">
        <v>158</v>
      </c>
      <c r="F21" s="12" t="s">
        <v>159</v>
      </c>
      <c r="G21" s="12" t="s">
        <v>160</v>
      </c>
      <c r="H21" s="12" t="s">
        <v>161</v>
      </c>
      <c r="I21" s="12"/>
      <c r="J21" s="12" t="s">
        <v>162</v>
      </c>
      <c r="K21" s="12" t="s">
        <v>163</v>
      </c>
      <c r="L21" s="12" t="s">
        <v>164</v>
      </c>
      <c r="M21" s="12" t="s">
        <v>165</v>
      </c>
      <c r="N21" s="12" t="s">
        <v>33</v>
      </c>
      <c r="O21" s="13" t="n">
        <v>29709</v>
      </c>
      <c r="P21" s="13" t="n">
        <v>46160</v>
      </c>
      <c r="Q21" s="14" t="s">
        <v>46</v>
      </c>
      <c r="R21" s="15" t="s">
        <v>166</v>
      </c>
    </row>
    <row r="22" customFormat="false" ht="19.5" hidden="false" customHeight="true" outlineLevel="0" collapsed="false">
      <c r="A22" s="22" t="n">
        <v>15</v>
      </c>
      <c r="B22" s="23" t="s">
        <v>48</v>
      </c>
      <c r="C22" s="24" t="s">
        <v>22</v>
      </c>
      <c r="D22" s="24" t="s">
        <v>167</v>
      </c>
      <c r="E22" s="24" t="s">
        <v>168</v>
      </c>
      <c r="F22" s="24" t="s">
        <v>169</v>
      </c>
      <c r="G22" s="24" t="s">
        <v>170</v>
      </c>
      <c r="H22" s="24" t="s">
        <v>171</v>
      </c>
      <c r="I22" s="24"/>
      <c r="J22" s="24" t="s">
        <v>172</v>
      </c>
      <c r="K22" s="24" t="s">
        <v>173</v>
      </c>
      <c r="L22" s="24" t="s">
        <v>174</v>
      </c>
      <c r="M22" s="24" t="s">
        <v>175</v>
      </c>
      <c r="N22" s="24" t="s">
        <v>33</v>
      </c>
      <c r="O22" s="24"/>
      <c r="P22" s="25" t="n">
        <v>46144</v>
      </c>
      <c r="Q22" s="26" t="s">
        <v>46</v>
      </c>
      <c r="R22" s="27" t="s">
        <v>176</v>
      </c>
    </row>
    <row r="24" customFormat="false" ht="6" hidden="false" customHeight="true" outlineLevel="0" collapsed="false"/>
    <row r="25" customFormat="false" ht="6" hidden="false" customHeight="true" outlineLevel="0" collapsed="false"/>
    <row r="26" customFormat="false" ht="19.5" hidden="false" customHeight="true" outlineLevel="0" collapsed="false">
      <c r="A26" s="40" t="s">
        <v>177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</row>
    <row r="27" customFormat="false" ht="18" hidden="false" customHeight="true" outlineLevel="0" collapsed="false">
      <c r="A27" s="41" t="s">
        <v>178</v>
      </c>
      <c r="B27" s="41"/>
      <c r="C27" s="42" t="s">
        <v>179</v>
      </c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</row>
    <row r="28" customFormat="false" ht="18" hidden="false" customHeight="true" outlineLevel="0" collapsed="false">
      <c r="A28" s="43" t="s">
        <v>180</v>
      </c>
      <c r="B28" s="43"/>
      <c r="C28" s="44" t="s">
        <v>181</v>
      </c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</row>
    <row r="29" customFormat="false" ht="18" hidden="false" customHeight="true" outlineLevel="0" collapsed="false">
      <c r="A29" s="45" t="s">
        <v>182</v>
      </c>
      <c r="B29" s="45"/>
      <c r="C29" s="46" t="s">
        <v>183</v>
      </c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</row>
    <row r="30" customFormat="false" ht="18" hidden="false" customHeight="true" outlineLevel="0" collapsed="false">
      <c r="A30" s="47" t="s">
        <v>184</v>
      </c>
      <c r="B30" s="47"/>
      <c r="C30" s="48" t="s">
        <v>185</v>
      </c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</row>
    <row r="31" customFormat="false" ht="18" hidden="false" customHeight="true" outlineLevel="0" collapsed="false">
      <c r="A31" s="49" t="s">
        <v>186</v>
      </c>
      <c r="B31" s="49"/>
      <c r="C31" s="50" t="s">
        <v>187</v>
      </c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</row>
  </sheetData>
  <autoFilter ref="A7:R23"/>
  <mergeCells count="18">
    <mergeCell ref="A1:R1"/>
    <mergeCell ref="A2:R2"/>
    <mergeCell ref="A3:R3"/>
    <mergeCell ref="A4:F4"/>
    <mergeCell ref="G4:L4"/>
    <mergeCell ref="M4:R4"/>
    <mergeCell ref="A6:R6"/>
    <mergeCell ref="A26:R26"/>
    <mergeCell ref="A27:B27"/>
    <mergeCell ref="C27:R27"/>
    <mergeCell ref="A28:B28"/>
    <mergeCell ref="C28:R28"/>
    <mergeCell ref="A29:B29"/>
    <mergeCell ref="C29:R29"/>
    <mergeCell ref="A30:B30"/>
    <mergeCell ref="C30:R30"/>
    <mergeCell ref="A31:B31"/>
    <mergeCell ref="C31:R31"/>
  </mergeCells>
  <conditionalFormatting sqref="A8:R223">
    <cfRule type="expression" priority="2" aboveAverage="0" equalAverage="0" bottom="0" percent="0" rank="0" text="" dxfId="14">
      <formula>$B8="Privat"</formula>
    </cfRule>
    <cfRule type="expression" priority="3" aboveAverage="0" equalAverage="0" bottom="0" percent="0" rank="0" text="" dxfId="15">
      <formula>$B8="Geschäftlich"</formula>
    </cfRule>
    <cfRule type="expression" priority="4" aboveAverage="0" equalAverage="0" bottom="0" percent="0" rank="0" text="" dxfId="16">
      <formula>$B8="Lieferant"</formula>
    </cfRule>
    <cfRule type="expression" priority="5" aboveAverage="0" equalAverage="0" bottom="0" percent="0" rank="0" text="" dxfId="17">
      <formula>$B8="Notfallkontakt"</formula>
    </cfRule>
    <cfRule type="expression" priority="6" aboveAverage="0" equalAverage="0" bottom="0" percent="0" rank="0" text="" dxfId="18">
      <formula>$B8="Partner/Behörde"</formula>
    </cfRule>
  </conditionalFormatting>
  <conditionalFormatting sqref="Q8:Q223">
    <cfRule type="expression" priority="7" aboveAverage="0" equalAverage="0" bottom="0" percent="0" rank="0" text="" dxfId="19">
      <formula>$Q8="★★★"</formula>
    </cfRule>
  </conditionalFormatting>
  <dataValidations count="3">
    <dataValidation allowBlank="true" error="Bitte eine gültige Kategorie auswählen." errorStyle="stop" errorTitle="Ungültige Eingabe" operator="between" prompt="Kategorie auswählen" promptTitle="Kontaktkategorie" showDropDown="false" showErrorMessage="false" showInputMessage="false" sqref="B8:B1031" type="list">
      <formula1>"Geschäftlich,Privat,Lieferant,Notfallkontakt,Partner/Behörde"</formula1>
      <formula2>0</formula2>
    </dataValidation>
    <dataValidation allowBlank="true" errorStyle="stop" operator="between" showDropDown="false" showErrorMessage="false" showInputMessage="false" sqref="C8:C1031" type="list">
      <formula1>"Herr,Frau,Dr.,Prof.,Prof. Dr.,–"</formula1>
      <formula2>0</formula2>
    </dataValidation>
    <dataValidation allowBlank="true" errorStyle="stop" operator="between" prompt="Priorität: ★★★ = hoch, ★★☆ = mittel, ★☆☆ = niedrig" promptTitle="Priorität" showDropDown="false" showErrorMessage="false" showInputMessage="false" sqref="Q8:Q1031" type="list">
      <formula1>"★★★,★★☆,★☆☆"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45C3B"/>
    <pageSetUpPr fitToPage="false"/>
  </sheetPr>
  <dimension ref="A1:H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0"/>
    <col collapsed="false" customWidth="true" hidden="false" outlineLevel="0" max="3" min="3" style="0" width="18"/>
    <col collapsed="false" customWidth="true" hidden="false" outlineLevel="0" max="4" min="4" style="0" width="22"/>
    <col collapsed="false" customWidth="true" hidden="false" outlineLevel="0" max="6" min="5" style="0" width="16"/>
    <col collapsed="false" customWidth="true" hidden="false" outlineLevel="0" max="7" min="7" style="0" width="18"/>
    <col collapsed="false" customWidth="true" hidden="false" outlineLevel="0" max="8" min="8" style="0" width="28"/>
  </cols>
  <sheetData>
    <row r="1" customFormat="false" ht="33.75" hidden="false" customHeight="true" outlineLevel="0" collapsed="false">
      <c r="A1" s="51" t="s">
        <v>188</v>
      </c>
      <c r="B1" s="51"/>
      <c r="C1" s="51"/>
      <c r="D1" s="51"/>
      <c r="E1" s="51"/>
      <c r="F1" s="51"/>
      <c r="G1" s="51"/>
      <c r="H1" s="51"/>
    </row>
    <row r="2" customFormat="false" ht="18" hidden="false" customHeight="true" outlineLevel="0" collapsed="false">
      <c r="A2" s="52" t="s">
        <v>189</v>
      </c>
      <c r="B2" s="52"/>
      <c r="C2" s="52"/>
      <c r="D2" s="52"/>
      <c r="E2" s="52"/>
      <c r="F2" s="52"/>
      <c r="G2" s="52"/>
      <c r="H2" s="52"/>
    </row>
    <row r="3" customFormat="false" ht="6" hidden="false" customHeight="true" outlineLevel="0" collapsed="false">
      <c r="A3" s="53"/>
      <c r="B3" s="53"/>
      <c r="C3" s="53"/>
      <c r="D3" s="53"/>
      <c r="E3" s="53"/>
      <c r="F3" s="53"/>
      <c r="G3" s="53"/>
      <c r="H3" s="53"/>
    </row>
    <row r="4" customFormat="false" ht="3.75" hidden="false" customHeight="true" outlineLevel="0" collapsed="false">
      <c r="A4" s="53"/>
      <c r="B4" s="53"/>
      <c r="C4" s="53"/>
      <c r="D4" s="53"/>
      <c r="E4" s="53"/>
      <c r="F4" s="53"/>
      <c r="G4" s="53"/>
      <c r="H4" s="53"/>
    </row>
    <row r="5" customFormat="false" ht="9.75" hidden="false" customHeight="true" outlineLevel="0" collapsed="false"/>
    <row r="6" customFormat="false" ht="24" hidden="false" customHeight="true" outlineLevel="0" collapsed="false">
      <c r="A6" s="54" t="s">
        <v>3</v>
      </c>
      <c r="B6" s="54" t="s">
        <v>190</v>
      </c>
      <c r="C6" s="54" t="s">
        <v>191</v>
      </c>
      <c r="D6" s="54" t="s">
        <v>6</v>
      </c>
      <c r="E6" s="54" t="s">
        <v>7</v>
      </c>
      <c r="F6" s="54" t="s">
        <v>4</v>
      </c>
      <c r="G6" s="54" t="s">
        <v>192</v>
      </c>
      <c r="H6" s="54" t="s">
        <v>193</v>
      </c>
    </row>
    <row r="7" customFormat="false" ht="19.5" hidden="false" customHeight="true" outlineLevel="0" collapsed="false">
      <c r="A7" s="55" t="s">
        <v>194</v>
      </c>
      <c r="B7" s="55"/>
      <c r="C7" s="55"/>
      <c r="D7" s="55"/>
      <c r="E7" s="55"/>
      <c r="F7" s="55"/>
      <c r="G7" s="55"/>
      <c r="H7" s="55"/>
    </row>
    <row r="8" customFormat="false" ht="19.5" hidden="false" customHeight="true" outlineLevel="0" collapsed="false">
      <c r="A8" s="56" t="n">
        <v>1</v>
      </c>
      <c r="B8" s="57" t="s">
        <v>195</v>
      </c>
      <c r="C8" s="57" t="s">
        <v>196</v>
      </c>
      <c r="D8" s="57" t="s">
        <v>72</v>
      </c>
      <c r="E8" s="57" t="s">
        <v>73</v>
      </c>
      <c r="F8" s="58" t="s">
        <v>71</v>
      </c>
      <c r="G8" s="59" t="s">
        <v>197</v>
      </c>
      <c r="H8" s="60" t="s">
        <v>80</v>
      </c>
    </row>
    <row r="9" customFormat="false" ht="6" hidden="false" customHeight="true" outlineLevel="0" collapsed="false"/>
    <row r="10" customFormat="false" ht="19.5" hidden="false" customHeight="true" outlineLevel="0" collapsed="false">
      <c r="A10" s="55" t="s">
        <v>198</v>
      </c>
      <c r="B10" s="55"/>
      <c r="C10" s="55"/>
      <c r="D10" s="55"/>
      <c r="E10" s="55"/>
      <c r="F10" s="55"/>
      <c r="G10" s="55"/>
      <c r="H10" s="55"/>
    </row>
    <row r="11" customFormat="false" ht="19.5" hidden="false" customHeight="true" outlineLevel="0" collapsed="false">
      <c r="A11" s="61" t="n">
        <v>2</v>
      </c>
      <c r="B11" s="62" t="s">
        <v>199</v>
      </c>
      <c r="C11" s="62" t="s">
        <v>200</v>
      </c>
      <c r="D11" s="62" t="s">
        <v>23</v>
      </c>
      <c r="E11" s="62" t="s">
        <v>24</v>
      </c>
      <c r="F11" s="63" t="s">
        <v>21</v>
      </c>
      <c r="G11" s="64" t="s">
        <v>201</v>
      </c>
      <c r="H11" s="65" t="s">
        <v>35</v>
      </c>
    </row>
    <row r="12" customFormat="false" ht="6" hidden="false" customHeight="true" outlineLevel="0" collapsed="false"/>
    <row r="13" customFormat="false" ht="19.5" hidden="false" customHeight="true" outlineLevel="0" collapsed="false">
      <c r="A13" s="55" t="s">
        <v>202</v>
      </c>
      <c r="B13" s="55"/>
      <c r="C13" s="55"/>
      <c r="D13" s="55"/>
      <c r="E13" s="55"/>
      <c r="F13" s="55"/>
      <c r="G13" s="55"/>
      <c r="H13" s="55"/>
    </row>
    <row r="14" customFormat="false" ht="19.5" hidden="false" customHeight="true" outlineLevel="0" collapsed="false">
      <c r="A14" s="56" t="n">
        <v>3</v>
      </c>
      <c r="B14" s="57" t="s">
        <v>203</v>
      </c>
      <c r="C14" s="57" t="s">
        <v>204</v>
      </c>
      <c r="D14" s="57" t="s">
        <v>122</v>
      </c>
      <c r="E14" s="57" t="s">
        <v>123</v>
      </c>
      <c r="F14" s="58" t="s">
        <v>21</v>
      </c>
      <c r="G14" s="59" t="s">
        <v>205</v>
      </c>
      <c r="H14" s="60" t="s">
        <v>131</v>
      </c>
    </row>
    <row r="15" customFormat="false" ht="6" hidden="false" customHeight="true" outlineLevel="0" collapsed="false"/>
    <row r="16" customFormat="false" ht="19.5" hidden="false" customHeight="true" outlineLevel="0" collapsed="false">
      <c r="A16" s="55" t="s">
        <v>206</v>
      </c>
      <c r="B16" s="55"/>
      <c r="C16" s="55"/>
      <c r="D16" s="55"/>
      <c r="E16" s="55"/>
      <c r="F16" s="55"/>
      <c r="G16" s="55"/>
      <c r="H16" s="55"/>
    </row>
    <row r="17" customFormat="false" ht="19.5" hidden="false" customHeight="true" outlineLevel="0" collapsed="false">
      <c r="A17" s="61" t="n">
        <v>4</v>
      </c>
      <c r="B17" s="62" t="s">
        <v>207</v>
      </c>
      <c r="C17" s="62" t="s">
        <v>208</v>
      </c>
      <c r="D17" s="62" t="s">
        <v>157</v>
      </c>
      <c r="E17" s="62" t="s">
        <v>158</v>
      </c>
      <c r="F17" s="63" t="s">
        <v>21</v>
      </c>
      <c r="G17" s="64" t="s">
        <v>209</v>
      </c>
      <c r="H17" s="65" t="s">
        <v>166</v>
      </c>
    </row>
    <row r="18" customFormat="false" ht="6" hidden="false" customHeight="true" outlineLevel="0" collapsed="false"/>
    <row r="19" customFormat="false" ht="19.5" hidden="false" customHeight="true" outlineLevel="0" collapsed="false">
      <c r="A19" s="55" t="s">
        <v>210</v>
      </c>
      <c r="B19" s="55"/>
      <c r="C19" s="55"/>
      <c r="D19" s="55"/>
      <c r="E19" s="55"/>
      <c r="F19" s="55"/>
      <c r="G19" s="55"/>
      <c r="H19" s="55"/>
    </row>
    <row r="20" customFormat="false" ht="19.5" hidden="false" customHeight="true" outlineLevel="0" collapsed="false">
      <c r="A20" s="56" t="n">
        <v>5</v>
      </c>
      <c r="B20" s="57" t="s">
        <v>211</v>
      </c>
      <c r="C20" s="57" t="s">
        <v>212</v>
      </c>
      <c r="D20" s="57" t="s">
        <v>102</v>
      </c>
      <c r="E20" s="57" t="s">
        <v>103</v>
      </c>
      <c r="F20" s="58" t="s">
        <v>21</v>
      </c>
      <c r="G20" s="59" t="s">
        <v>213</v>
      </c>
      <c r="H20" s="60" t="s">
        <v>111</v>
      </c>
    </row>
    <row r="21" customFormat="false" ht="6" hidden="false" customHeight="true" outlineLevel="0" collapsed="false"/>
    <row r="22" customFormat="false" ht="19.5" hidden="false" customHeight="true" outlineLevel="0" collapsed="false">
      <c r="A22" s="55" t="s">
        <v>214</v>
      </c>
      <c r="B22" s="55"/>
      <c r="C22" s="55"/>
      <c r="D22" s="55"/>
      <c r="E22" s="55"/>
      <c r="F22" s="55"/>
      <c r="G22" s="55"/>
      <c r="H22" s="55"/>
    </row>
    <row r="23" customFormat="false" ht="19.5" hidden="false" customHeight="true" outlineLevel="0" collapsed="false">
      <c r="A23" s="61" t="n">
        <v>6</v>
      </c>
      <c r="B23" s="62" t="s">
        <v>215</v>
      </c>
      <c r="C23" s="62" t="s">
        <v>216</v>
      </c>
      <c r="D23" s="62" t="s">
        <v>38</v>
      </c>
      <c r="E23" s="62" t="s">
        <v>39</v>
      </c>
      <c r="F23" s="63" t="s">
        <v>36</v>
      </c>
      <c r="G23" s="64" t="s">
        <v>217</v>
      </c>
      <c r="H23" s="65" t="s">
        <v>47</v>
      </c>
    </row>
    <row r="24" customFormat="false" ht="6" hidden="false" customHeight="true" outlineLevel="0" collapsed="false"/>
    <row r="25" customFormat="false" ht="19.5" hidden="false" customHeight="true" outlineLevel="0" collapsed="false">
      <c r="A25" s="55" t="s">
        <v>218</v>
      </c>
      <c r="B25" s="55"/>
      <c r="C25" s="55"/>
      <c r="D25" s="55"/>
      <c r="E25" s="55"/>
      <c r="F25" s="55"/>
      <c r="G25" s="55"/>
      <c r="H25" s="55"/>
    </row>
    <row r="26" customFormat="false" ht="19.5" hidden="false" customHeight="true" outlineLevel="0" collapsed="false">
      <c r="A26" s="56" t="n">
        <v>7</v>
      </c>
      <c r="B26" s="57" t="s">
        <v>219</v>
      </c>
      <c r="C26" s="57" t="s">
        <v>220</v>
      </c>
      <c r="D26" s="57" t="s">
        <v>132</v>
      </c>
      <c r="E26" s="57" t="s">
        <v>133</v>
      </c>
      <c r="F26" s="58" t="s">
        <v>36</v>
      </c>
      <c r="G26" s="59" t="s">
        <v>221</v>
      </c>
      <c r="H26" s="60" t="s">
        <v>139</v>
      </c>
    </row>
    <row r="27" customFormat="false" ht="6" hidden="false" customHeight="true" outlineLevel="0" collapsed="false"/>
    <row r="28" customFormat="false" ht="19.5" hidden="false" customHeight="true" outlineLevel="0" collapsed="false">
      <c r="A28" s="55" t="s">
        <v>222</v>
      </c>
      <c r="B28" s="55"/>
      <c r="C28" s="55"/>
      <c r="D28" s="55"/>
      <c r="E28" s="55"/>
      <c r="F28" s="55"/>
      <c r="G28" s="55"/>
      <c r="H28" s="55"/>
    </row>
    <row r="29" customFormat="false" ht="19.5" hidden="false" customHeight="true" outlineLevel="0" collapsed="false">
      <c r="A29" s="66" t="n">
        <v>8</v>
      </c>
      <c r="B29" s="67" t="s">
        <v>223</v>
      </c>
      <c r="C29" s="67" t="s">
        <v>224</v>
      </c>
      <c r="D29" s="67" t="s">
        <v>112</v>
      </c>
      <c r="E29" s="67" t="s">
        <v>113</v>
      </c>
      <c r="F29" s="68" t="s">
        <v>48</v>
      </c>
      <c r="G29" s="69" t="s">
        <v>225</v>
      </c>
      <c r="H29" s="70" t="s">
        <v>121</v>
      </c>
    </row>
    <row r="30" customFormat="false" ht="6" hidden="false" customHeight="true" outlineLevel="0" collapsed="false"/>
    <row r="31" customFormat="false" ht="19.5" hidden="false" customHeight="true" outlineLevel="0" collapsed="false">
      <c r="A31" s="55" t="s">
        <v>226</v>
      </c>
      <c r="B31" s="55"/>
      <c r="C31" s="55"/>
      <c r="D31" s="55"/>
      <c r="E31" s="55"/>
      <c r="F31" s="55"/>
      <c r="G31" s="55"/>
      <c r="H31" s="55"/>
    </row>
    <row r="32" customFormat="false" ht="19.5" hidden="false" customHeight="true" outlineLevel="0" collapsed="false">
      <c r="A32" s="56" t="n">
        <v>9</v>
      </c>
      <c r="B32" s="57" t="s">
        <v>227</v>
      </c>
      <c r="C32" s="57" t="s">
        <v>228</v>
      </c>
      <c r="D32" s="57" t="s">
        <v>148</v>
      </c>
      <c r="E32" s="57" t="s">
        <v>149</v>
      </c>
      <c r="F32" s="58" t="s">
        <v>71</v>
      </c>
      <c r="G32" s="59" t="s">
        <v>229</v>
      </c>
      <c r="H32" s="60" t="s">
        <v>156</v>
      </c>
    </row>
    <row r="33" customFormat="false" ht="6" hidden="false" customHeight="true" outlineLevel="0" collapsed="false"/>
    <row r="34" customFormat="false" ht="19.5" hidden="false" customHeight="true" outlineLevel="0" collapsed="false">
      <c r="A34" s="55" t="s">
        <v>230</v>
      </c>
      <c r="B34" s="55"/>
      <c r="C34" s="55"/>
      <c r="D34" s="55"/>
      <c r="E34" s="55"/>
      <c r="F34" s="55"/>
      <c r="G34" s="55"/>
      <c r="H34" s="55"/>
    </row>
    <row r="35" customFormat="false" ht="19.5" hidden="false" customHeight="true" outlineLevel="0" collapsed="false">
      <c r="A35" s="61" t="n">
        <v>10</v>
      </c>
      <c r="B35" s="62" t="s">
        <v>231</v>
      </c>
      <c r="C35" s="62" t="s">
        <v>232</v>
      </c>
      <c r="D35" s="62" t="s">
        <v>60</v>
      </c>
      <c r="E35" s="62" t="s">
        <v>61</v>
      </c>
      <c r="F35" s="63" t="s">
        <v>21</v>
      </c>
      <c r="G35" s="64" t="s">
        <v>233</v>
      </c>
      <c r="H35" s="65" t="s">
        <v>70</v>
      </c>
    </row>
    <row r="36" customFormat="false" ht="6" hidden="false" customHeight="true" outlineLevel="0" collapsed="false"/>
    <row r="37" customFormat="false" ht="19.5" hidden="false" customHeight="true" outlineLevel="0" collapsed="false">
      <c r="A37" s="55" t="s">
        <v>234</v>
      </c>
      <c r="B37" s="55"/>
      <c r="C37" s="55"/>
      <c r="D37" s="55"/>
      <c r="E37" s="55"/>
      <c r="F37" s="55"/>
      <c r="G37" s="55"/>
      <c r="H37" s="55"/>
    </row>
    <row r="38" customFormat="false" ht="19.5" hidden="false" customHeight="true" outlineLevel="0" collapsed="false">
      <c r="A38" s="56" t="n">
        <v>11</v>
      </c>
      <c r="B38" s="57" t="s">
        <v>235</v>
      </c>
      <c r="C38" s="57" t="s">
        <v>236</v>
      </c>
      <c r="D38" s="57" t="s">
        <v>93</v>
      </c>
      <c r="E38" s="57" t="s">
        <v>94</v>
      </c>
      <c r="F38" s="58" t="s">
        <v>36</v>
      </c>
      <c r="G38" s="59" t="s">
        <v>237</v>
      </c>
      <c r="H38" s="60" t="s">
        <v>101</v>
      </c>
    </row>
  </sheetData>
  <mergeCells count="15">
    <mergeCell ref="A1:H1"/>
    <mergeCell ref="A2:H2"/>
    <mergeCell ref="A3:H3"/>
    <mergeCell ref="A4:H4"/>
    <mergeCell ref="A7:H7"/>
    <mergeCell ref="A10:H10"/>
    <mergeCell ref="A13:H13"/>
    <mergeCell ref="A16:H16"/>
    <mergeCell ref="A19:H19"/>
    <mergeCell ref="A22:H22"/>
    <mergeCell ref="A25:H25"/>
    <mergeCell ref="A28:H28"/>
    <mergeCell ref="A31:H31"/>
    <mergeCell ref="A34:H34"/>
    <mergeCell ref="A37:H3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D6A7A"/>
    <pageSetUpPr fitToPage="false"/>
  </sheetPr>
  <dimension ref="A1:G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7" min="3" style="0" width="18"/>
  </cols>
  <sheetData>
    <row r="1" customFormat="false" ht="33.75" hidden="false" customHeight="true" outlineLevel="0" collapsed="false">
      <c r="A1" s="6"/>
      <c r="B1" s="71" t="s">
        <v>238</v>
      </c>
      <c r="C1" s="71"/>
      <c r="D1" s="71"/>
      <c r="E1" s="71"/>
      <c r="F1" s="71"/>
      <c r="G1" s="71"/>
    </row>
    <row r="2" customFormat="false" ht="18" hidden="false" customHeight="true" outlineLevel="0" collapsed="false">
      <c r="A2" s="6"/>
      <c r="B2" s="72" t="s">
        <v>239</v>
      </c>
      <c r="C2" s="72"/>
      <c r="D2" s="72"/>
      <c r="E2" s="72"/>
      <c r="F2" s="72"/>
      <c r="G2" s="72"/>
    </row>
    <row r="3" customFormat="false" ht="6" hidden="false" customHeight="true" outlineLevel="0" collapsed="false">
      <c r="A3" s="6"/>
      <c r="B3" s="3"/>
      <c r="C3" s="3"/>
      <c r="D3" s="3"/>
      <c r="E3" s="3"/>
      <c r="F3" s="3"/>
      <c r="G3" s="3"/>
    </row>
    <row r="4" customFormat="false" ht="3.75" hidden="false" customHeight="true" outlineLevel="0" collapsed="false">
      <c r="A4" s="6"/>
      <c r="B4" s="73"/>
      <c r="C4" s="73"/>
      <c r="D4" s="73"/>
      <c r="E4" s="73"/>
      <c r="F4" s="73"/>
      <c r="G4" s="73"/>
    </row>
    <row r="5" customFormat="false" ht="13.5" hidden="false" customHeight="true" outlineLevel="0" collapsed="false"/>
    <row r="6" customFormat="false" ht="21.75" hidden="false" customHeight="true" outlineLevel="0" collapsed="false">
      <c r="B6" s="74" t="s">
        <v>240</v>
      </c>
      <c r="C6" s="74"/>
      <c r="D6" s="74"/>
      <c r="E6" s="74"/>
      <c r="F6" s="74"/>
      <c r="G6" s="74"/>
    </row>
    <row r="7" customFormat="false" ht="21.75" hidden="false" customHeight="true" outlineLevel="0" collapsed="false">
      <c r="B7" s="75" t="s">
        <v>241</v>
      </c>
      <c r="C7" s="76" t="n">
        <f aca="false">COUNTA(Adressbuch!D8:D5000)</f>
        <v>15</v>
      </c>
      <c r="D7" s="77"/>
      <c r="E7" s="77"/>
      <c r="F7" s="77"/>
      <c r="G7" s="77"/>
    </row>
    <row r="8" customFormat="false" ht="21.75" hidden="false" customHeight="true" outlineLevel="0" collapsed="false">
      <c r="B8" s="78" t="s">
        <v>242</v>
      </c>
      <c r="C8" s="76" t="n">
        <f aca="false">COUNTIF(Adressbuch!B8:B5000,"Geschäftlich")</f>
        <v>5</v>
      </c>
      <c r="D8" s="77"/>
      <c r="E8" s="77"/>
      <c r="F8" s="77"/>
      <c r="G8" s="77"/>
    </row>
    <row r="9" customFormat="false" ht="21.75" hidden="false" customHeight="true" outlineLevel="0" collapsed="false">
      <c r="B9" s="75" t="s">
        <v>243</v>
      </c>
      <c r="C9" s="76" t="n">
        <f aca="false">COUNTIF(Adressbuch!B8:B5000,"Privat")</f>
        <v>3</v>
      </c>
      <c r="D9" s="77"/>
      <c r="E9" s="77"/>
      <c r="F9" s="77"/>
      <c r="G9" s="77"/>
    </row>
    <row r="10" customFormat="false" ht="21.75" hidden="false" customHeight="true" outlineLevel="0" collapsed="false">
      <c r="B10" s="78" t="s">
        <v>244</v>
      </c>
      <c r="C10" s="76" t="n">
        <f aca="false">COUNTIF(Adressbuch!B8:B5000,"Lieferant")</f>
        <v>3</v>
      </c>
      <c r="D10" s="77"/>
      <c r="E10" s="77"/>
      <c r="F10" s="77"/>
      <c r="G10" s="77"/>
    </row>
    <row r="11" customFormat="false" ht="21.75" hidden="false" customHeight="true" outlineLevel="0" collapsed="false">
      <c r="B11" s="75" t="s">
        <v>245</v>
      </c>
      <c r="C11" s="76" t="n">
        <f aca="false">COUNTIF(Adressbuch!B8:B5000,"Notfallkontakt")</f>
        <v>2</v>
      </c>
      <c r="D11" s="77"/>
      <c r="E11" s="77"/>
      <c r="F11" s="77"/>
      <c r="G11" s="77"/>
    </row>
    <row r="12" customFormat="false" ht="21.75" hidden="false" customHeight="true" outlineLevel="0" collapsed="false">
      <c r="B12" s="78" t="s">
        <v>246</v>
      </c>
      <c r="C12" s="76" t="n">
        <f aca="false">COUNTIF(Adressbuch!B8:B5000,"Partner/Behörde")</f>
        <v>2</v>
      </c>
      <c r="D12" s="77"/>
      <c r="E12" s="77"/>
      <c r="F12" s="77"/>
      <c r="G12" s="77"/>
    </row>
    <row r="13" customFormat="false" ht="21.75" hidden="false" customHeight="true" outlineLevel="0" collapsed="false">
      <c r="B13" s="75" t="s">
        <v>247</v>
      </c>
      <c r="C13" s="76" t="n">
        <f aca="false">COUNTA(Adressbuch!J8:J5000)</f>
        <v>15</v>
      </c>
      <c r="D13" s="77"/>
      <c r="E13" s="77"/>
      <c r="F13" s="77"/>
      <c r="G13" s="77"/>
    </row>
    <row r="14" customFormat="false" ht="21.75" hidden="false" customHeight="true" outlineLevel="0" collapsed="false">
      <c r="B14" s="78" t="s">
        <v>248</v>
      </c>
      <c r="C14" s="76" t="n">
        <f aca="false">COUNTA(Adressbuch!O8:O5000)</f>
        <v>11</v>
      </c>
      <c r="D14" s="77"/>
      <c r="E14" s="77"/>
      <c r="F14" s="77"/>
      <c r="G14" s="77"/>
    </row>
    <row r="15" customFormat="false" ht="21.75" hidden="false" customHeight="true" outlineLevel="0" collapsed="false">
      <c r="B15" s="75" t="s">
        <v>249</v>
      </c>
      <c r="C15" s="76" t="n">
        <f aca="false">COUNTIF(Adressbuch!Q8:Q5000,"★★★")</f>
        <v>6</v>
      </c>
      <c r="D15" s="77"/>
      <c r="E15" s="77"/>
      <c r="F15" s="77"/>
      <c r="G15" s="77"/>
    </row>
    <row r="16" customFormat="false" ht="21.75" hidden="false" customHeight="true" outlineLevel="0" collapsed="false">
      <c r="B16" s="78" t="s">
        <v>250</v>
      </c>
      <c r="C16" s="76" t="n">
        <f aca="false">COUNTIF(Adressbuch!Q8:Q5000,"★★☆")</f>
        <v>7</v>
      </c>
      <c r="D16" s="77"/>
      <c r="E16" s="77"/>
      <c r="F16" s="77"/>
      <c r="G16" s="77"/>
    </row>
    <row r="17" customFormat="false" ht="21.75" hidden="false" customHeight="true" outlineLevel="0" collapsed="false">
      <c r="B17" s="75" t="s">
        <v>251</v>
      </c>
      <c r="C17" s="76" t="n">
        <f aca="false">COUNTIF(Adressbuch!Q8:Q5000,"★☆☆")</f>
        <v>2</v>
      </c>
      <c r="D17" s="77"/>
      <c r="E17" s="77"/>
      <c r="F17" s="77"/>
      <c r="G17" s="77"/>
    </row>
    <row r="18" customFormat="false" ht="9.75" hidden="false" customHeight="true" outlineLevel="0" collapsed="false"/>
    <row r="20" customFormat="false" ht="21.75" hidden="false" customHeight="true" outlineLevel="0" collapsed="false">
      <c r="B20" s="74" t="s">
        <v>252</v>
      </c>
      <c r="C20" s="74"/>
      <c r="D20" s="74"/>
      <c r="E20" s="74"/>
      <c r="F20" s="74"/>
      <c r="G20" s="74"/>
    </row>
    <row r="21" customFormat="false" ht="19.5" hidden="false" customHeight="true" outlineLevel="0" collapsed="false">
      <c r="B21" s="79" t="s">
        <v>16</v>
      </c>
      <c r="C21" s="79" t="s">
        <v>253</v>
      </c>
      <c r="D21" s="79" t="s">
        <v>254</v>
      </c>
      <c r="E21" s="79"/>
      <c r="F21" s="79"/>
      <c r="G21" s="79"/>
    </row>
    <row r="22" customFormat="false" ht="19.5" hidden="false" customHeight="true" outlineLevel="0" collapsed="false">
      <c r="B22" s="75" t="s">
        <v>33</v>
      </c>
      <c r="C22" s="80" t="n">
        <f aca="false">COUNTIF(Adressbuch!N8:N5000,"Deutschland")</f>
        <v>15</v>
      </c>
      <c r="D22" s="81" t="n">
        <f aca="false">IFERROR(C22/COUNTA(Adressbuch!D8:D5000),0)</f>
        <v>1</v>
      </c>
      <c r="E22" s="77"/>
      <c r="F22" s="77"/>
      <c r="G22" s="77"/>
    </row>
    <row r="23" customFormat="false" ht="19.5" hidden="false" customHeight="true" outlineLevel="0" collapsed="false">
      <c r="B23" s="62" t="s">
        <v>255</v>
      </c>
      <c r="C23" s="80" t="n">
        <f aca="false">COUNTIF(Adressbuch!N8:N5000,"Österreich")</f>
        <v>0</v>
      </c>
      <c r="D23" s="82" t="n">
        <f aca="false">IFERROR(C23/COUNTA(Adressbuch!D8:D5000),0)</f>
        <v>0</v>
      </c>
      <c r="E23" s="83"/>
      <c r="F23" s="83"/>
      <c r="G23" s="83"/>
    </row>
    <row r="24" customFormat="false" ht="19.5" hidden="false" customHeight="true" outlineLevel="0" collapsed="false">
      <c r="B24" s="57" t="s">
        <v>256</v>
      </c>
      <c r="C24" s="80" t="n">
        <f aca="false">COUNTIF(Adressbuch!N8:N5000,"Schweiz")</f>
        <v>0</v>
      </c>
      <c r="D24" s="81" t="n">
        <f aca="false">IFERROR(C24/COUNTA(Adressbuch!D8:D5000),0)</f>
        <v>0</v>
      </c>
      <c r="E24" s="77"/>
      <c r="F24" s="77"/>
      <c r="G24" s="77"/>
    </row>
    <row r="25" customFormat="false" ht="19.5" hidden="false" customHeight="true" outlineLevel="0" collapsed="false">
      <c r="B25" s="62" t="s">
        <v>257</v>
      </c>
      <c r="C25" s="80" t="n">
        <f aca="false">COUNTIF(Adressbuch!N8:N5000,"Frankreich")</f>
        <v>0</v>
      </c>
      <c r="D25" s="82" t="n">
        <f aca="false">IFERROR(C25/COUNTA(Adressbuch!D8:D5000),0)</f>
        <v>0</v>
      </c>
      <c r="E25" s="83"/>
      <c r="F25" s="83"/>
      <c r="G25" s="83"/>
    </row>
    <row r="26" customFormat="false" ht="19.5" hidden="false" customHeight="true" outlineLevel="0" collapsed="false">
      <c r="B26" s="57" t="s">
        <v>258</v>
      </c>
      <c r="C26" s="80" t="n">
        <f aca="false">COUNTA(Adressbuch!D8:D5000)-COUNTIF(Adressbuch!N8:N5000,"Deutschland")-COUNTIF(Adressbuch!N8:N5000,"Österreich")-COUNTIF(Adressbuch!N8:N5000,"Schweiz")-COUNTIF(Adressbuch!N8:N5000,"Frankreich")</f>
        <v>0</v>
      </c>
      <c r="D26" s="81" t="n">
        <f aca="false">IFERROR(C26/COUNTA(Adressbuch!D8:D5000),0)</f>
        <v>0</v>
      </c>
      <c r="E26" s="77"/>
      <c r="F26" s="77"/>
      <c r="G26" s="77"/>
    </row>
    <row r="27" customFormat="false" ht="9.75" hidden="false" customHeight="true" outlineLevel="0" collapsed="false"/>
    <row r="29" customFormat="false" ht="21.75" hidden="false" customHeight="true" outlineLevel="0" collapsed="false">
      <c r="B29" s="74" t="s">
        <v>259</v>
      </c>
      <c r="C29" s="74"/>
      <c r="D29" s="74"/>
      <c r="E29" s="74"/>
      <c r="F29" s="74"/>
      <c r="G29" s="74"/>
    </row>
    <row r="30" customFormat="false" ht="19.5" hidden="false" customHeight="true" outlineLevel="0" collapsed="false">
      <c r="B30" s="84" t="s">
        <v>260</v>
      </c>
      <c r="C30" s="84"/>
      <c r="D30" s="84"/>
      <c r="E30" s="84"/>
      <c r="F30" s="84"/>
      <c r="G30" s="84"/>
    </row>
    <row r="31" customFormat="false" ht="19.5" hidden="false" customHeight="true" outlineLevel="0" collapsed="false">
      <c r="B31" s="85" t="s">
        <v>261</v>
      </c>
      <c r="C31" s="85"/>
      <c r="D31" s="85"/>
      <c r="E31" s="85"/>
      <c r="F31" s="85"/>
      <c r="G31" s="85"/>
    </row>
    <row r="32" customFormat="false" ht="19.5" hidden="false" customHeight="true" outlineLevel="0" collapsed="false">
      <c r="B32" s="84" t="s">
        <v>262</v>
      </c>
      <c r="C32" s="84"/>
      <c r="D32" s="84"/>
      <c r="E32" s="84"/>
      <c r="F32" s="84"/>
      <c r="G32" s="84"/>
    </row>
    <row r="33" customFormat="false" ht="19.5" hidden="false" customHeight="true" outlineLevel="0" collapsed="false">
      <c r="B33" s="85" t="s">
        <v>263</v>
      </c>
      <c r="C33" s="85"/>
      <c r="D33" s="85"/>
      <c r="E33" s="85"/>
      <c r="F33" s="85"/>
      <c r="G33" s="85"/>
    </row>
    <row r="34" customFormat="false" ht="19.5" hidden="false" customHeight="true" outlineLevel="0" collapsed="false">
      <c r="B34" s="84" t="s">
        <v>264</v>
      </c>
      <c r="C34" s="84"/>
      <c r="D34" s="84"/>
      <c r="E34" s="84"/>
      <c r="F34" s="84"/>
      <c r="G34" s="84"/>
    </row>
  </sheetData>
  <mergeCells count="12">
    <mergeCell ref="B1:G1"/>
    <mergeCell ref="B2:G2"/>
    <mergeCell ref="B3:G3"/>
    <mergeCell ref="B4:G4"/>
    <mergeCell ref="B6:G6"/>
    <mergeCell ref="B20:G20"/>
    <mergeCell ref="B29:G29"/>
    <mergeCell ref="B30:G30"/>
    <mergeCell ref="B31:G31"/>
    <mergeCell ref="B32:G32"/>
    <mergeCell ref="B33:G33"/>
    <mergeCell ref="B34:G3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2026-09-05T14:44:37Z</dcterms:created>
  <dc:creator>openpyxl</dc:creator>
  <dc:description/>
  <dc:language>en-US</dc:language>
  <cp:lastModifiedBy/>
  <dcterms:modified xsi:type="dcterms:W3CDTF">2026-09-05T14:44:37Z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