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mmdaten" sheetId="1" state="visible" r:id="rId3"/>
    <sheet name="Jan 2026" sheetId="2" state="visible" r:id="rId4"/>
    <sheet name="Jahresübersicht 202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<sst xmlns="http://schemas.openxmlformats.org/spreadsheetml/2006/main" count="192" uniqueCount="127">
  <si>
    <t xml:space="preserve">ZEITNACHWEIS</t>
  </si>
  <si>
    <t xml:space="preserve">Vorlage zur Arbeitszeiterfassung · Stammdaten &amp; Einstellungen</t>
  </si>
  <si>
    <t xml:space="preserve">▌ PERSÖNLICHE DATEN</t>
  </si>
  <si>
    <t xml:space="preserve">Name, Vorname</t>
  </si>
  <si>
    <t xml:space="preserve">Müller, Thomas</t>
  </si>
  <si>
    <t xml:space="preserve">Personalnummer</t>
  </si>
  <si>
    <t xml:space="preserve">MA-2026-047</t>
  </si>
  <si>
    <t xml:space="preserve">Abteilung</t>
  </si>
  <si>
    <t xml:space="preserve">Produktentwicklung</t>
  </si>
  <si>
    <t xml:space="preserve">Kostenstelle</t>
  </si>
  <si>
    <t xml:space="preserve">KST-4400</t>
  </si>
  <si>
    <t xml:space="preserve">Vorgesetzter / Leitung</t>
  </si>
  <si>
    <t xml:space="preserve">Dr. Weber, Sandra</t>
  </si>
  <si>
    <t xml:space="preserve">Standort</t>
  </si>
  <si>
    <t xml:space="preserve">Hamburg</t>
  </si>
  <si>
    <t xml:space="preserve">Vertragstyp</t>
  </si>
  <si>
    <t xml:space="preserve">Vollzeit</t>
  </si>
  <si>
    <t xml:space="preserve">Gültig ab</t>
  </si>
  <si>
    <t xml:space="preserve">01.01.2026</t>
  </si>
  <si>
    <t xml:space="preserve">▌ ARBEITSZEIT-EINSTELLUNGEN</t>
  </si>
  <si>
    <t xml:space="preserve">Sollstunden / Tag (Mo–Fr)</t>
  </si>
  <si>
    <t xml:space="preserve">Jahres-Urlaubsanspruch (Tage)</t>
  </si>
  <si>
    <t xml:space="preserve">Pause ab 6 Std. (Min.)</t>
  </si>
  <si>
    <t xml:space="preserve">min</t>
  </si>
  <si>
    <t xml:space="preserve">Resturlaub Vorjahr (Tage)</t>
  </si>
  <si>
    <t xml:space="preserve">Pause ab 9 Std. (Min.)</t>
  </si>
  <si>
    <t xml:space="preserve">Übertrag Überstunden Vj.</t>
  </si>
  <si>
    <t xml:space="preserve">Wochensollstunden (Mo–Fr)</t>
  </si>
  <si>
    <t xml:space="preserve">Bundesland (Feiertage)</t>
  </si>
  <si>
    <t xml:space="preserve">▌ LEGENDE – TAGESTYPEN (Kürzel für Spalte »Typ«)</t>
  </si>
  <si>
    <t xml:space="preserve">A</t>
  </si>
  <si>
    <t xml:space="preserve">Normaler Arbeitstag</t>
  </si>
  <si>
    <t xml:space="preserve">U</t>
  </si>
  <si>
    <t xml:space="preserve">Urlaubstag</t>
  </si>
  <si>
    <t xml:space="preserve">K</t>
  </si>
  <si>
    <t xml:space="preserve">Krankheitstag (mit AU-Schein)</t>
  </si>
  <si>
    <t xml:space="preserve">FT</t>
  </si>
  <si>
    <t xml:space="preserve">Gesetzlicher Feiertag</t>
  </si>
  <si>
    <t xml:space="preserve">ÜA</t>
  </si>
  <si>
    <t xml:space="preserve">Überstundenausgleich</t>
  </si>
  <si>
    <t xml:space="preserve">ST</t>
  </si>
  <si>
    <t xml:space="preserve">Sonderurlaub / Freistellung</t>
  </si>
  <si>
    <t xml:space="preserve">–</t>
  </si>
  <si>
    <t xml:space="preserve">Wochenende (wird autom. grau)</t>
  </si>
  <si>
    <t xml:space="preserve">▌ WICHTIGE HINWEISE</t>
  </si>
  <si>
    <t xml:space="preserve">→  Gelb hinterlegte Felder in den Monatstabellen sind Eingabefelder.</t>
  </si>
  <si>
    <t xml:space="preserve">→  Formeln bitte nicht überschreiben – nur gelbe Zellen befüllen.</t>
  </si>
  <si>
    <t xml:space="preserve">→  Gültig gem. § 16 Abs. 2 ArbZG und BAG-Beschluss vom 13.09.2022.</t>
  </si>
  <si>
    <t xml:space="preserve">→  Aufbewahrungspflicht: mind. 2 Jahre (§ 16 Abs. 2 ArbZG).</t>
  </si>
  <si>
    <t xml:space="preserve">→  Unterschrift des Vorgesetzten am Monatsende empfohlen.</t>
  </si>
  <si>
    <t xml:space="preserve">ZEITNACHWEIS  ·  JANUAR 2026</t>
  </si>
  <si>
    <t xml:space="preserve">Arbeitszeitnachweis gemäß § 16 Abs. 2 ArbZG  ·  Alle Angaben in Stunden (h) bzw. als Uhrzeit (hh:mm)</t>
  </si>
  <si>
    <t xml:space="preserve">Mitarbeiter/in:</t>
  </si>
  <si>
    <t xml:space="preserve">Abteilung:</t>
  </si>
  <si>
    <t xml:space="preserve">Monat / Jahr:</t>
  </si>
  <si>
    <t xml:space="preserve">Januar 2026</t>
  </si>
  <si>
    <t xml:space="preserve">Personalnr.:</t>
  </si>
  <si>
    <t xml:space="preserve">Nr.</t>
  </si>
  <si>
    <t xml:space="preserve">Datum</t>
  </si>
  <si>
    <t xml:space="preserve">Tag</t>
  </si>
  <si>
    <t xml:space="preserve">Typ</t>
  </si>
  <si>
    <t xml:space="preserve">Beginn</t>
  </si>
  <si>
    <t xml:space="preserve">Ende</t>
  </si>
  <si>
    <t xml:space="preserve">Pause (h)</t>
  </si>
  <si>
    <t xml:space="preserve">Ist-Std.</t>
  </si>
  <si>
    <t xml:space="preserve">Soll-Std.</t>
  </si>
  <si>
    <t xml:space="preserve">Differenz</t>
  </si>
  <si>
    <t xml:space="preserve">Bemerkung / Projekt</t>
  </si>
  <si>
    <t xml:space="preserve">Do</t>
  </si>
  <si>
    <t xml:space="preserve">Fr</t>
  </si>
  <si>
    <t xml:space="preserve">Entwicklungsmeeting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</si>
  <si>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</si>
  <si>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</si>
  <si>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</si>
  <si>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</si>
  <si>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</si>
  <si>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Projektabschluss Phase 1</t>
  </si>
  <si>
    <t xml:space="preserve">Remote-Arbeit</t>
  </si>
  <si>
    <t xml:space="preserve">Krankheit (AU-Schein)</t>
  </si>
  <si>
    <t xml:space="preserve">Sprint Review</t>
  </si>
  <si>
    <t xml:space="preserve">Homeoffice halber Tag</t>
  </si>
  <si>
    <t xml:space="preserve">Jahresurlaub</t>
  </si>
  <si>
    <t xml:space="preserve">Technikplanung</t>
  </si>
  <si>
    <t xml:space="preserve">Systemtest</t>
  </si>
  <si>
    <t xml:space="preserve">MONATSAUSWERTUNG</t>
  </si>
  <si>
    <t xml:space="preserve">URLAUBSKONTO</t>
  </si>
  <si>
    <t xml:space="preserve">Geleistete Ist-Stunden:</t>
  </si>
  <si>
    <t xml:space="preserve">Jahresanspruch (Tage):</t>
  </si>
  <si>
    <t xml:space="preserve">Soll-Stunden Monat:</t>
  </si>
  <si>
    <t xml:space="preserve">Resturlaub Vorjahr:</t>
  </si>
  <si>
    <t xml:space="preserve">Überstunden-Saldo:</t>
  </si>
  <si>
    <t xml:space="preserve">Verbrauchte Tage (Monat):</t>
  </si>
  <si>
    <t xml:space="preserve">Urlaubstage genutzt:</t>
  </si>
  <si>
    <t xml:space="preserve">Gesamtverbrauch (YTD):</t>
  </si>
  <si>
    <t xml:space="preserve">Krankheitstage:</t>
  </si>
  <si>
    <t xml:space="preserve">Resturlaub (gesamt):</t>
  </si>
  <si>
    <t xml:space="preserve">Feiertage:</t>
  </si>
  <si>
    <t xml:space="preserve">Arbeitstage:</t>
  </si>
  <si>
    <t xml:space="preserve">ÜBERSTUNDENKONTO</t>
  </si>
  <si>
    <t xml:space="preserve">Übertrag Vorjahr (h):</t>
  </si>
  <si>
    <t xml:space="preserve">Überstunden Monat:</t>
  </si>
  <si>
    <t xml:space="preserve">Gesamtsaldo (h):</t>
  </si>
  <si>
    <t xml:space="preserve">Ort, Datum</t>
  </si>
  <si>
    <t xml:space="preserve">Unterschrift Mitarbeiter/in</t>
  </si>
  <si>
    <t xml:space="preserve">Unterschrift Vorgesetzte/r</t>
  </si>
  <si>
    <t xml:space="preserve">JAHRESÜBERSICHT 2026  ·  Arbeitszeitnachweis</t>
  </si>
  <si>
    <t xml:space="preserve">Monatliche Zusammenfassung · Alle Werte werden automatisch aus den Monatsblättern übernommen</t>
  </si>
  <si>
    <t xml:space="preserve">Monat</t>
  </si>
  <si>
    <t xml:space="preserve">Ist-Stunden</t>
  </si>
  <si>
    <t xml:space="preserve">Soll-Stunden</t>
  </si>
  <si>
    <t xml:space="preserve">Urlaubstage</t>
  </si>
  <si>
    <t xml:space="preserve">Krankheitstage</t>
  </si>
  <si>
    <t xml:space="preserve">Feiertage</t>
  </si>
  <si>
    <t xml:space="preserve">Arbeitstage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</si>
  <si>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</si>
  <si>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</si>
  <si>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</si>
  <si>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</si>
  <si>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</si>
  <si>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</si>
  <si>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</si>
  <si>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</si>
  <si>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</si>
  <si>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</si>
  <si>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</si>
  <si>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</si>
  <si>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GESAMT 2026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</si>
</sst>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&quot; h&quot;"/>
    <numFmt numFmtId="166" formatCode="dd\.mm\.yyyy"/>
    <numFmt numFmtId="167" formatCode="0.00\h"/>
    <numFmt numFmtId="168" formatCode="hh:mm"/>
    <numFmt numFmtId="169" formatCode="0.0&quot; Tage&quot;"/>
    <numFmt numFmtId="170" formatCode="\+0.00\h;\-0.00\h;0.00\h"/>
    <numFmt numFmtId="171" formatCode="0&quot; Tage&quot;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i val="true"/>
      <sz val="11"/>
      <color rgb="FFAAAAC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A1A2E"/>
      <name val="Calibri"/>
      <family val="0"/>
      <charset val="1"/>
    </font>
    <font>
      <b val="true"/>
      <sz val="10"/>
      <color rgb="FF0F3460"/>
      <name val="Calibri"/>
      <family val="0"/>
      <charset val="1"/>
    </font>
    <font>
      <i val="true"/>
      <sz val="9"/>
      <color rgb="FF888888"/>
      <name val="Calibri"/>
      <family val="0"/>
      <charset val="1"/>
    </font>
    <font>
      <sz val="10"/>
      <color rgb="FF1A1A2E"/>
      <name val="Calibri"/>
      <family val="0"/>
      <charset val="1"/>
    </font>
    <font>
      <i val="true"/>
      <sz val="9"/>
      <color rgb="FF2C3E50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"/>
      <color rgb="FFAAAACC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0F3460"/>
      <name val="Calibri"/>
      <family val="0"/>
      <charset val="1"/>
    </font>
    <font>
      <sz val="9"/>
      <color rgb="FF888888"/>
      <name val="Calibri"/>
      <family val="0"/>
      <charset val="1"/>
    </font>
    <font>
      <b val="true"/>
      <sz val="9"/>
      <color rgb="FF1A1A2E"/>
      <name val="Calibri"/>
      <family val="0"/>
      <charset val="1"/>
    </font>
    <font>
      <b val="true"/>
      <sz val="10"/>
      <color rgb="FF533483"/>
      <name val="Calibri"/>
      <family val="0"/>
      <charset val="1"/>
    </font>
    <font>
      <sz val="10"/>
      <color rgb="FF0F3460"/>
      <name val="Calibri"/>
      <family val="0"/>
      <charset val="1"/>
    </font>
    <font>
      <sz val="10"/>
      <color rgb="FF555555"/>
      <name val="Calibri"/>
      <family val="0"/>
      <charset val="1"/>
    </font>
    <font>
      <sz val="10"/>
      <color rgb="FF888888"/>
      <name val="Calibri"/>
      <family val="0"/>
      <charset val="1"/>
    </font>
    <font>
      <i val="true"/>
      <sz val="9"/>
      <color rgb="FF555555"/>
      <name val="Calibri"/>
      <family val="0"/>
      <charset val="1"/>
    </font>
    <font>
      <b val="true"/>
      <sz val="10"/>
      <color rgb="FF8888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F3460"/>
      <name val="Calibri"/>
      <family val="0"/>
      <charset val="1"/>
    </font>
    <font>
      <b val="true"/>
      <sz val="11"/>
      <color rgb="FF1A1A2E"/>
      <name val="Calibri"/>
      <family val="0"/>
      <charset val="1"/>
    </font>
    <font>
      <b val="true"/>
      <sz val="10"/>
      <name val="Calibri"/>
      <family val="0"/>
      <charset val="1"/>
    </font>
    <font>
      <i val="true"/>
      <sz val="8"/>
      <color rgb="FF888888"/>
      <name val="Calibri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A1A2E"/>
        <bgColor rgb="FF0F3460"/>
      </patternFill>
    </fill>
    <fill>
      <patternFill patternType="solid">
        <fgColor rgb="FF0F3460"/>
        <bgColor rgb="FF2C3E50"/>
      </patternFill>
    </fill>
    <fill>
      <patternFill patternType="solid">
        <fgColor rgb="FF533483"/>
        <bgColor rgb="FF2E4057"/>
      </patternFill>
    </fill>
    <fill>
      <patternFill patternType="solid">
        <fgColor rgb="FFF5F5F5"/>
        <bgColor rgb="FFEEF2FF"/>
      </patternFill>
    </fill>
    <fill>
      <patternFill patternType="solid">
        <fgColor rgb="FFEEF2FF"/>
        <bgColor rgb="FFF5F5F5"/>
      </patternFill>
    </fill>
    <fill>
      <patternFill patternType="solid">
        <fgColor rgb="FFFFFFFF"/>
        <bgColor rgb="FFFDFEFE"/>
      </patternFill>
    </fill>
    <fill>
      <patternFill patternType="solid">
        <fgColor rgb="FFD6EAF8"/>
        <bgColor rgb="FFD4EDDA"/>
      </patternFill>
    </fill>
    <fill>
      <patternFill patternType="solid">
        <fgColor rgb="FFFDEBD0"/>
        <bgColor rgb="FFFCF3CF"/>
      </patternFill>
    </fill>
    <fill>
      <patternFill patternType="solid">
        <fgColor rgb="FFE8D5F5"/>
        <bgColor rgb="FFFAD7DD"/>
      </patternFill>
    </fill>
    <fill>
      <patternFill patternType="solid">
        <fgColor rgb="FFD5F5E3"/>
        <bgColor rgb="FFD4EDDA"/>
      </patternFill>
    </fill>
    <fill>
      <patternFill patternType="solid">
        <fgColor rgb="FFFCF3CF"/>
        <bgColor rgb="FFFDEBD0"/>
      </patternFill>
    </fill>
    <fill>
      <patternFill patternType="solid">
        <fgColor rgb="FFEBEBEB"/>
        <bgColor rgb="FFEEEEEE"/>
      </patternFill>
    </fill>
    <fill>
      <patternFill patternType="solid">
        <fgColor rgb="FFFDFEFE"/>
        <bgColor rgb="FFFFFFFF"/>
      </patternFill>
    </fill>
    <fill>
      <patternFill patternType="solid">
        <fgColor rgb="FF2E4057"/>
        <bgColor rgb="FF2C3E50"/>
      </patternFill>
    </fill>
    <fill>
      <patternFill patternType="solid">
        <fgColor rgb="FFFFF8F0"/>
        <bgColor rgb="FFF5F5F5"/>
      </patternFill>
    </fill>
    <fill>
      <patternFill patternType="solid">
        <fgColor rgb="FFEEEEEE"/>
        <bgColor rgb="FFEBEBEB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medium">
        <color rgb="FF1A1A2E"/>
      </top>
      <bottom style="medium">
        <color rgb="FF1A1A2E"/>
      </bottom>
      <diagonal/>
    </border>
    <border diagonalUp="false" diagonalDown="false">
      <left style="medium">
        <color rgb="FF1A1A2E"/>
      </left>
      <right/>
      <top style="medium">
        <color rgb="FF1A1A2E"/>
      </top>
      <bottom style="medium">
        <color rgb="FF1A1A2E"/>
      </bottom>
      <diagonal/>
    </border>
    <border diagonalUp="false" diagonalDown="false">
      <left style="medium">
        <color rgb="FF1A1A2E"/>
      </left>
      <right style="medium">
        <color rgb="FF1A1A2E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medium">
        <color rgb="FF1A1A2E"/>
      </bottom>
      <diagonal/>
    </border>
    <border diagonalUp="false" diagonalDown="false">
      <left style="medium">
        <color rgb="FF1A1A2E"/>
      </left>
      <right style="medium">
        <color rgb="FF1A1A2E"/>
      </right>
      <top style="medium">
        <color rgb="FF1A1A2E"/>
      </top>
      <bottom style="medium">
        <color rgb="FF1A1A2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5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6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7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7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4EDDA"/>
        </patternFill>
      </fill>
    </dxf>
    <dxf>
      <fill>
        <patternFill>
          <bgColor rgb="FFFAD7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8F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AAAACC"/>
      <rgbColor rgb="FF993366"/>
      <rgbColor rgb="FFFCF3CF"/>
      <rgbColor rgb="FFD6EAF8"/>
      <rgbColor rgb="FF660066"/>
      <rgbColor rgb="FFFF8080"/>
      <rgbColor rgb="FF0066CC"/>
      <rgbColor rgb="FFE8D5F5"/>
      <rgbColor rgb="FF000080"/>
      <rgbColor rgb="FFFF00FF"/>
      <rgbColor rgb="FFF5F5F5"/>
      <rgbColor rgb="FF00FFFF"/>
      <rgbColor rgb="FF800080"/>
      <rgbColor rgb="FF800000"/>
      <rgbColor rgb="FF008080"/>
      <rgbColor rgb="FF0000FF"/>
      <rgbColor rgb="FF00CCFF"/>
      <rgbColor rgb="FFD4EDDA"/>
      <rgbColor rgb="FFD5F5E3"/>
      <rgbColor rgb="FFFDEBD0"/>
      <rgbColor rgb="FFEBEBEB"/>
      <rgbColor rgb="FFEEEEEE"/>
      <rgbColor rgb="FFEEF2FF"/>
      <rgbColor rgb="FFFAD7DD"/>
      <rgbColor rgb="FF3366FF"/>
      <rgbColor rgb="FF33CCCC"/>
      <rgbColor rgb="FF99CC00"/>
      <rgbColor rgb="FFFDFEFE"/>
      <rgbColor rgb="FFFF9900"/>
      <rgbColor rgb="FFFF6600"/>
      <rgbColor rgb="FF555555"/>
      <rgbColor rgb="FF969696"/>
      <rgbColor rgb="FF0F3460"/>
      <rgbColor rgb="FF339966"/>
      <rgbColor rgb="FF2E4057"/>
      <rgbColor rgb="FF1A1A2E"/>
      <rgbColor rgb="FF993300"/>
      <rgbColor rgb="FF993366"/>
      <rgbColor rgb="FF533483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3460"/>
    <pageSetUpPr fitToPage="false"/>
  </sheetPr>
  <dimension ref="A1:F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6" hidden="false" customHeight="true" outlineLevel="0" collapsed="false">
      <c r="A1" s="1"/>
      <c r="B1" s="2" t="s">
        <v>0</v>
      </c>
      <c r="C1" s="2"/>
      <c r="D1" s="2"/>
      <c r="E1" s="2"/>
      <c r="F1" s="2"/>
    </row>
    <row r="2" customFormat="false" ht="21.75" hidden="false" customHeight="true" outlineLevel="0" collapsed="false">
      <c r="A2" s="1"/>
      <c r="B2" s="3" t="s">
        <v>1</v>
      </c>
      <c r="C2" s="3"/>
      <c r="D2" s="3"/>
      <c r="E2" s="3"/>
      <c r="F2" s="3"/>
    </row>
    <row r="3" customFormat="false" ht="7.5" hidden="false" customHeight="true" outlineLevel="0" collapsed="false">
      <c r="A3" s="1"/>
      <c r="B3" s="4"/>
      <c r="C3" s="4"/>
      <c r="D3" s="4"/>
      <c r="E3" s="4"/>
      <c r="F3" s="4"/>
    </row>
    <row r="4" customFormat="false" ht="4.5" hidden="false" customHeight="true" outlineLevel="0" collapsed="false">
      <c r="A4" s="1"/>
      <c r="B4" s="5"/>
      <c r="C4" s="5"/>
      <c r="D4" s="5"/>
      <c r="E4" s="5"/>
      <c r="F4" s="5"/>
    </row>
    <row r="5" customFormat="false" ht="9.75" hidden="false" customHeight="true" outlineLevel="0" collapsed="false"/>
    <row r="6" customFormat="false" ht="19.5" hidden="false" customHeight="true" outlineLevel="0" collapsed="false">
      <c r="B6" s="6" t="s">
        <v>2</v>
      </c>
      <c r="C6" s="6"/>
      <c r="D6" s="6"/>
      <c r="E6" s="6"/>
      <c r="F6" s="6"/>
    </row>
    <row r="7" customFormat="false" ht="21.75" hidden="false" customHeight="true" outlineLevel="0" collapsed="false">
      <c r="B7" s="7" t="s">
        <v>3</v>
      </c>
      <c r="C7" s="8" t="s">
        <v>4</v>
      </c>
      <c r="D7" s="9"/>
      <c r="E7" s="7" t="s">
        <v>5</v>
      </c>
      <c r="F7" s="8" t="s">
        <v>6</v>
      </c>
    </row>
    <row r="8" customFormat="false" ht="21.75" hidden="false" customHeight="true" outlineLevel="0" collapsed="false">
      <c r="B8" s="7" t="s">
        <v>7</v>
      </c>
      <c r="C8" s="8" t="s">
        <v>8</v>
      </c>
      <c r="D8" s="9"/>
      <c r="E8" s="7" t="s">
        <v>9</v>
      </c>
      <c r="F8" s="8" t="s">
        <v>10</v>
      </c>
    </row>
    <row r="9" customFormat="false" ht="21.75" hidden="false" customHeight="true" outlineLevel="0" collapsed="false">
      <c r="B9" s="7" t="s">
        <v>11</v>
      </c>
      <c r="C9" s="8" t="s">
        <v>12</v>
      </c>
      <c r="D9" s="9"/>
      <c r="E9" s="7" t="s">
        <v>13</v>
      </c>
      <c r="F9" s="8" t="s">
        <v>14</v>
      </c>
    </row>
    <row r="10" customFormat="false" ht="21.75" hidden="false" customHeight="true" outlineLevel="0" collapsed="false">
      <c r="B10" s="7" t="s">
        <v>15</v>
      </c>
      <c r="C10" s="8" t="s">
        <v>16</v>
      </c>
      <c r="D10" s="9"/>
      <c r="E10" s="7" t="s">
        <v>17</v>
      </c>
      <c r="F10" s="8" t="s">
        <v>18</v>
      </c>
    </row>
    <row r="11" customFormat="false" ht="9.75" hidden="false" customHeight="true" outlineLevel="0" collapsed="false"/>
    <row r="12" customFormat="false" ht="19.5" hidden="false" customHeight="true" outlineLevel="0" collapsed="false">
      <c r="B12" s="6" t="s">
        <v>19</v>
      </c>
      <c r="C12" s="6"/>
      <c r="D12" s="6"/>
      <c r="E12" s="6"/>
      <c r="F12" s="6"/>
    </row>
    <row r="13" customFormat="false" ht="21.75" hidden="false" customHeight="true" outlineLevel="0" collapsed="false">
      <c r="B13" s="7" t="s">
        <v>20</v>
      </c>
      <c r="C13" s="10" t="n">
        <v>8</v>
      </c>
      <c r="D13" s="11"/>
      <c r="E13" s="7" t="s">
        <v>21</v>
      </c>
      <c r="F13" s="8" t="n">
        <v>30</v>
      </c>
    </row>
    <row r="14" customFormat="false" ht="21.75" hidden="false" customHeight="true" outlineLevel="0" collapsed="false">
      <c r="B14" s="7" t="s">
        <v>22</v>
      </c>
      <c r="C14" s="8" t="n">
        <v>30</v>
      </c>
      <c r="D14" s="11" t="s">
        <v>23</v>
      </c>
      <c r="E14" s="7" t="s">
        <v>24</v>
      </c>
      <c r="F14" s="8" t="n">
        <v>2</v>
      </c>
    </row>
    <row r="15" customFormat="false" ht="21.75" hidden="false" customHeight="true" outlineLevel="0" collapsed="false">
      <c r="B15" s="7" t="s">
        <v>25</v>
      </c>
      <c r="C15" s="8" t="n">
        <v>45</v>
      </c>
      <c r="D15" s="11" t="s">
        <v>23</v>
      </c>
      <c r="E15" s="7" t="s">
        <v>26</v>
      </c>
      <c r="F15" s="8" t="n">
        <v>3.5</v>
      </c>
    </row>
    <row r="16" customFormat="false" ht="21.75" hidden="false" customHeight="true" outlineLevel="0" collapsed="false">
      <c r="B16" s="7" t="s">
        <v>27</v>
      </c>
      <c r="C16" s="10" t="n">
        <v>40</v>
      </c>
      <c r="D16" s="11"/>
      <c r="E16" s="7" t="s">
        <v>28</v>
      </c>
      <c r="F16" s="8" t="s">
        <v>14</v>
      </c>
    </row>
    <row r="17" customFormat="false" ht="9.75" hidden="false" customHeight="true" outlineLevel="0" collapsed="false"/>
    <row r="18" customFormat="false" ht="19.5" hidden="false" customHeight="true" outlineLevel="0" collapsed="false">
      <c r="B18" s="6" t="s">
        <v>29</v>
      </c>
      <c r="C18" s="6"/>
      <c r="D18" s="6"/>
      <c r="E18" s="6"/>
      <c r="F18" s="6"/>
    </row>
    <row r="19" customFormat="false" ht="19.5" hidden="false" customHeight="true" outlineLevel="0" collapsed="false">
      <c r="B19" s="12" t="s">
        <v>30</v>
      </c>
      <c r="C19" s="13" t="s">
        <v>31</v>
      </c>
      <c r="D19" s="13"/>
      <c r="E19" s="13"/>
      <c r="F19" s="13"/>
    </row>
    <row r="20" customFormat="false" ht="19.5" hidden="false" customHeight="true" outlineLevel="0" collapsed="false">
      <c r="B20" s="14" t="s">
        <v>32</v>
      </c>
      <c r="C20" s="15" t="s">
        <v>33</v>
      </c>
      <c r="D20" s="15"/>
      <c r="E20" s="15"/>
      <c r="F20" s="15"/>
    </row>
    <row r="21" customFormat="false" ht="19.5" hidden="false" customHeight="true" outlineLevel="0" collapsed="false">
      <c r="B21" s="16" t="s">
        <v>34</v>
      </c>
      <c r="C21" s="17" t="s">
        <v>35</v>
      </c>
      <c r="D21" s="17"/>
      <c r="E21" s="17"/>
      <c r="F21" s="17"/>
    </row>
    <row r="22" customFormat="false" ht="19.5" hidden="false" customHeight="true" outlineLevel="0" collapsed="false">
      <c r="B22" s="18" t="s">
        <v>36</v>
      </c>
      <c r="C22" s="19" t="s">
        <v>37</v>
      </c>
      <c r="D22" s="19"/>
      <c r="E22" s="19"/>
      <c r="F22" s="19"/>
    </row>
    <row r="23" customFormat="false" ht="19.5" hidden="false" customHeight="true" outlineLevel="0" collapsed="false">
      <c r="B23" s="20" t="s">
        <v>38</v>
      </c>
      <c r="C23" s="21" t="s">
        <v>39</v>
      </c>
      <c r="D23" s="21"/>
      <c r="E23" s="21"/>
      <c r="F23" s="21"/>
    </row>
    <row r="24" customFormat="false" ht="19.5" hidden="false" customHeight="true" outlineLevel="0" collapsed="false">
      <c r="B24" s="22" t="s">
        <v>40</v>
      </c>
      <c r="C24" s="23" t="s">
        <v>41</v>
      </c>
      <c r="D24" s="23"/>
      <c r="E24" s="23"/>
      <c r="F24" s="23"/>
    </row>
    <row r="25" customFormat="false" ht="19.5" hidden="false" customHeight="true" outlineLevel="0" collapsed="false">
      <c r="B25" s="24" t="s">
        <v>42</v>
      </c>
      <c r="C25" s="25" t="s">
        <v>43</v>
      </c>
      <c r="D25" s="25"/>
      <c r="E25" s="25"/>
      <c r="F25" s="25"/>
    </row>
    <row r="26" customFormat="false" ht="9.75" hidden="false" customHeight="true" outlineLevel="0" collapsed="false"/>
    <row r="27" customFormat="false" ht="19.5" hidden="false" customHeight="true" outlineLevel="0" collapsed="false">
      <c r="B27" s="6" t="s">
        <v>44</v>
      </c>
      <c r="C27" s="6"/>
      <c r="D27" s="6"/>
      <c r="E27" s="6"/>
      <c r="F27" s="6"/>
    </row>
    <row r="28" customFormat="false" ht="19.5" hidden="false" customHeight="true" outlineLevel="0" collapsed="false">
      <c r="B28" s="26" t="s">
        <v>45</v>
      </c>
      <c r="C28" s="26"/>
      <c r="D28" s="26"/>
      <c r="E28" s="26"/>
      <c r="F28" s="26"/>
    </row>
    <row r="29" customFormat="false" ht="19.5" hidden="false" customHeight="true" outlineLevel="0" collapsed="false">
      <c r="B29" s="27" t="s">
        <v>46</v>
      </c>
      <c r="C29" s="27"/>
      <c r="D29" s="27"/>
      <c r="E29" s="27"/>
      <c r="F29" s="27"/>
    </row>
    <row r="30" customFormat="false" ht="19.5" hidden="false" customHeight="true" outlineLevel="0" collapsed="false">
      <c r="B30" s="26" t="s">
        <v>47</v>
      </c>
      <c r="C30" s="26"/>
      <c r="D30" s="26"/>
      <c r="E30" s="26"/>
      <c r="F30" s="26"/>
    </row>
    <row r="31" customFormat="false" ht="19.5" hidden="false" customHeight="true" outlineLevel="0" collapsed="false">
      <c r="B31" s="27" t="s">
        <v>48</v>
      </c>
      <c r="C31" s="27"/>
      <c r="D31" s="27"/>
      <c r="E31" s="27"/>
      <c r="F31" s="27"/>
    </row>
    <row r="32" customFormat="false" ht="19.5" hidden="false" customHeight="true" outlineLevel="0" collapsed="false">
      <c r="B32" s="26" t="s">
        <v>49</v>
      </c>
      <c r="C32" s="26"/>
      <c r="D32" s="26"/>
      <c r="E32" s="26"/>
      <c r="F32" s="26"/>
    </row>
  </sheetData>
  <mergeCells count="20">
    <mergeCell ref="B1:F1"/>
    <mergeCell ref="B2:F2"/>
    <mergeCell ref="B3:F3"/>
    <mergeCell ref="B4:F4"/>
    <mergeCell ref="B6:F6"/>
    <mergeCell ref="B12:F12"/>
    <mergeCell ref="B18:F18"/>
    <mergeCell ref="C19:F19"/>
    <mergeCell ref="C20:F20"/>
    <mergeCell ref="C21:F21"/>
    <mergeCell ref="C22:F22"/>
    <mergeCell ref="C23:F23"/>
    <mergeCell ref="C24:F24"/>
    <mergeCell ref="C25:F25"/>
    <mergeCell ref="B27:F27"/>
    <mergeCell ref="B28:F28"/>
    <mergeCell ref="B29:F29"/>
    <mergeCell ref="B30:F30"/>
    <mergeCell ref="B31:F31"/>
    <mergeCell ref="B32:F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3460"/>
    <pageSetUpPr fitToPage="false"/>
  </sheetPr>
  <dimension ref="A1:M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5"/>
    <col collapsed="false" customWidth="true" hidden="false" outlineLevel="0" max="5" min="5" style="0" width="6"/>
    <col collapsed="false" customWidth="true" hidden="false" outlineLevel="0" max="8" min="6" style="0" width="9"/>
    <col collapsed="false" customWidth="true" hidden="false" outlineLevel="0" max="11" min="9" style="0" width="10"/>
    <col collapsed="false" customWidth="true" hidden="false" outlineLevel="0" max="12" min="12" style="0" width="24"/>
  </cols>
  <sheetData>
    <row r="1" customFormat="false" ht="33.75" hidden="false" customHeight="true" outlineLevel="0" collapsed="false">
      <c r="A1" s="1"/>
      <c r="B1" s="28" t="s">
        <v>50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1"/>
    </row>
    <row r="2" customFormat="false" ht="18" hidden="false" customHeight="true" outlineLevel="0" collapsed="false">
      <c r="A2" s="1"/>
      <c r="B2" s="29" t="s">
        <v>51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</row>
    <row r="3" customFormat="false" ht="6" hidden="false" customHeight="true" outlineLevel="0" collapsed="false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</row>
    <row r="4" customFormat="false" ht="3.75" hidden="false" customHeight="true" outlineLevel="0" collapsed="false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</row>
    <row r="5" customFormat="false" ht="21.75" hidden="false" customHeight="true" outlineLevel="0" collapsed="false">
      <c r="B5" s="30" t="s">
        <v>52</v>
      </c>
      <c r="C5" s="31" t="str">
        <f aca="false">Stammdaten!C7</f>
        <v>Müller, Thomas</v>
      </c>
      <c r="D5" s="4"/>
      <c r="E5" s="30" t="s">
        <v>53</v>
      </c>
      <c r="F5" s="31" t="str">
        <f aca="false">Stammdaten!C8</f>
        <v>Produktentwicklung</v>
      </c>
      <c r="G5" s="4"/>
      <c r="H5" s="30" t="s">
        <v>54</v>
      </c>
      <c r="I5" s="31" t="s">
        <v>55</v>
      </c>
      <c r="J5" s="4"/>
      <c r="K5" s="30" t="s">
        <v>56</v>
      </c>
      <c r="L5" s="31" t="str">
        <f aca="false">Stammdaten!F7</f>
        <v>MA-2026-047</v>
      </c>
    </row>
    <row r="6" customFormat="false" ht="6" hidden="false" customHeight="true" outlineLevel="0" collapsed="false"/>
    <row r="7" customFormat="false" ht="24" hidden="false" customHeight="true" outlineLevel="0" collapsed="false">
      <c r="B7" s="32" t="s">
        <v>57</v>
      </c>
      <c r="C7" s="32" t="s">
        <v>58</v>
      </c>
      <c r="D7" s="32" t="s">
        <v>59</v>
      </c>
      <c r="E7" s="32" t="s">
        <v>60</v>
      </c>
      <c r="F7" s="32" t="s">
        <v>61</v>
      </c>
      <c r="G7" s="32" t="s">
        <v>62</v>
      </c>
      <c r="H7" s="32" t="s">
        <v>63</v>
      </c>
      <c r="I7" s="32" t="s">
        <v>64</v>
      </c>
      <c r="J7" s="32" t="s">
        <v>65</v>
      </c>
      <c r="K7" s="32" t="s">
        <v>66</v>
      </c>
      <c r="L7" s="33" t="s">
        <v>67</v>
      </c>
    </row>
    <row r="8" customFormat="false" ht="19.5" hidden="false" customHeight="true" outlineLevel="0" collapsed="false">
      <c r="B8" s="34" t="n">
        <v>1</v>
      </c>
      <c r="C8" s="35" t="n">
        <v>46023</v>
      </c>
      <c r="D8" s="36" t="s">
        <v>68</v>
      </c>
      <c r="E8" s="37" t="s">
        <v>36</v>
      </c>
      <c r="F8" s="38"/>
      <c r="G8" s="38"/>
      <c r="H8" s="39"/>
      <c r="I8" s="40" t="n">
        <f aca="false">Stammdaten!C13</f>
        <v>8</v>
      </c>
      <c r="J8" s="41" t="n">
        <v>0</v>
      </c>
      <c r="K8" s="42" t="n">
        <f aca="false">I8-J8</f>
        <v>8</v>
      </c>
      <c r="L8" s="43" t="s">
        <v>37</v>
      </c>
    </row>
    <row r="9" customFormat="false" ht="19.5" hidden="false" customHeight="true" outlineLevel="0" collapsed="false">
      <c r="B9" s="44" t="n">
        <v>2</v>
      </c>
      <c r="C9" s="45" t="n">
        <v>46024</v>
      </c>
      <c r="D9" s="46" t="s">
        <v>69</v>
      </c>
      <c r="E9" s="47" t="s">
        <v>30</v>
      </c>
      <c r="F9" s="48" t="n">
        <v>0.333333333333333</v>
      </c>
      <c r="G9" s="48" t="n">
        <v>0.708333333333333</v>
      </c>
      <c r="H9" s="49" t="n">
        <v>1</v>
      </c>
      <c r="I9" s="50" t="n">
        <f aca="false">IFERROR(IF(AND(F9&lt;&gt;"",G9&lt;&gt;""),(G9-F9)*24-H9,0),0)</f>
        <v>8</v>
      </c>
      <c r="J9" s="51" t="n">
        <f aca="false">Stammdaten!C13</f>
        <v>8</v>
      </c>
      <c r="K9" s="52" t="n">
        <f aca="false">I9-J9</f>
        <v>0</v>
      </c>
      <c r="L9" s="53" t="s">
        <v>70</v>
      </c>
    </row>
    <row r="10" customFormat="false" ht="19.5" hidden="false" customHeight="true" outlineLevel="0" collapsed="false">
      <c r="B10" s="54" t="n">
        <v>3</v>
      </c>
      <c r="C10" s="55" t="n">
        <v>46025</v>
      </c>
      <c r="D10" s="54" t="s">
        <v>71</v>
      </c>
      <c r="E10" s="56" t="s">
        <v>42</v>
      </c>
      <c r="F10" s="57"/>
      <c r="G10" s="57"/>
      <c r="H10" s="58"/>
      <c r="I10" s="59" t="n">
        <v>0</v>
      </c>
      <c r="J10" s="59" t="n">
        <v>0</v>
      </c>
      <c r="K10" s="60" t="n">
        <f aca="false">I10-J10</f>
        <v>0</v>
      </c>
      <c r="L10" s="61"/>
    </row>
    <row r="11" customFormat="false" ht="19.5" hidden="false" customHeight="true" outlineLevel="0" collapsed="false">
      <c r="B11" s="54" t="n">
        <v>4</v>
      </c>
      <c r="C11" s="55" t="n">
        <v>46026</v>
      </c>
      <c r="D11" s="54" t="s">
        <v>72</v>
      </c>
      <c r="E11" s="56" t="s">
        <v>42</v>
      </c>
      <c r="F11" s="57"/>
      <c r="G11" s="57"/>
      <c r="H11" s="58"/>
      <c r="I11" s="59" t="n">
        <v>0</v>
      </c>
      <c r="J11" s="59" t="n">
        <v>0</v>
      </c>
      <c r="K11" s="60" t="n">
        <f aca="false">I11-J11</f>
        <v>0</v>
      </c>
      <c r="L11" s="61"/>
    </row>
    <row r="12" customFormat="false" ht="19.5" hidden="false" customHeight="true" outlineLevel="0" collapsed="false">
      <c r="B12" s="62" t="n">
        <v>5</v>
      </c>
      <c r="C12" s="63" t="n">
        <v>46027</v>
      </c>
      <c r="D12" s="64" t="s">
        <v>73</v>
      </c>
      <c r="E12" s="65" t="s">
        <v>30</v>
      </c>
      <c r="F12" s="66" t="n">
        <v>0.34375</v>
      </c>
      <c r="G12" s="66" t="n">
        <v>0.697916666666667</v>
      </c>
      <c r="H12" s="67" t="n">
        <v>0.75</v>
      </c>
      <c r="I12" s="68" t="n">
        <f aca="false">IFERROR(IF(AND(F12&lt;&gt;"",G12&lt;&gt;""),(G12-F12)*24-H12,0),0)</f>
        <v>7.75</v>
      </c>
      <c r="J12" s="69" t="n">
        <f aca="false">Stammdaten!C13</f>
        <v>8</v>
      </c>
      <c r="K12" s="70" t="n">
        <f aca="false">I12-J12</f>
        <v>-0.25</v>
      </c>
      <c r="L12" s="71"/>
    </row>
    <row r="13" customFormat="false" ht="19.5" hidden="false" customHeight="true" outlineLevel="0" collapsed="false">
      <c r="B13" s="34" t="n">
        <v>6</v>
      </c>
      <c r="C13" s="35" t="n">
        <v>46028</v>
      </c>
      <c r="D13" s="36" t="s">
        <v>74</v>
      </c>
      <c r="E13" s="37" t="s">
        <v>36</v>
      </c>
      <c r="F13" s="38"/>
      <c r="G13" s="38"/>
      <c r="H13" s="39"/>
      <c r="I13" s="40" t="n">
        <f aca="false">Stammdaten!C13</f>
        <v>8</v>
      </c>
      <c r="J13" s="41" t="n">
        <v>0</v>
      </c>
      <c r="K13" s="42" t="n">
        <f aca="false">I13-J13</f>
        <v>8</v>
      </c>
      <c r="L13" s="43" t="s">
        <v>37</v>
      </c>
    </row>
    <row r="14" customFormat="false" ht="19.5" hidden="false" customHeight="true" outlineLevel="0" collapsed="false">
      <c r="B14" s="62" t="n">
        <v>7</v>
      </c>
      <c r="C14" s="63" t="n">
        <v>46029</v>
      </c>
      <c r="D14" s="64" t="s">
        <v>75</v>
      </c>
      <c r="E14" s="65" t="s">
        <v>30</v>
      </c>
      <c r="F14" s="66" t="n">
        <v>0.333333333333333</v>
      </c>
      <c r="G14" s="66" t="n">
        <v>0.770833333333333</v>
      </c>
      <c r="H14" s="67" t="n">
        <v>1</v>
      </c>
      <c r="I14" s="68" t="n">
        <f aca="false">IFERROR(IF(AND(F14&lt;&gt;"",G14&lt;&gt;""),(G14-F14)*24-H14,0),0)</f>
        <v>9.5</v>
      </c>
      <c r="J14" s="69" t="n">
        <f aca="false">Stammdaten!C13</f>
        <v>8</v>
      </c>
      <c r="K14" s="70" t="n">
        <f aca="false">I14-J14</f>
        <v>1.5</v>
      </c>
      <c r="L14" s="71" t="s">
        <v>76</v>
      </c>
    </row>
    <row r="15" customFormat="false" ht="19.5" hidden="false" customHeight="true" outlineLevel="0" collapsed="false">
      <c r="B15" s="44" t="n">
        <v>8</v>
      </c>
      <c r="C15" s="45" t="n">
        <v>46030</v>
      </c>
      <c r="D15" s="46" t="s">
        <v>68</v>
      </c>
      <c r="E15" s="47" t="s">
        <v>30</v>
      </c>
      <c r="F15" s="48" t="n">
        <v>0.333333333333333</v>
      </c>
      <c r="G15" s="48" t="n">
        <v>0.6875</v>
      </c>
      <c r="H15" s="49" t="n">
        <v>0.75</v>
      </c>
      <c r="I15" s="50" t="n">
        <f aca="false">IFERROR(IF(AND(F15&lt;&gt;"",G15&lt;&gt;""),(G15-F15)*24-H15,0),0)</f>
        <v>7.75</v>
      </c>
      <c r="J15" s="51" t="n">
        <f aca="false">Stammdaten!C13</f>
        <v>8</v>
      </c>
      <c r="K15" s="52" t="n">
        <f aca="false">I15-J15</f>
        <v>-0.25</v>
      </c>
      <c r="L15" s="53"/>
    </row>
    <row r="16" customFormat="false" ht="19.5" hidden="false" customHeight="true" outlineLevel="0" collapsed="false">
      <c r="B16" s="62" t="n">
        <v>9</v>
      </c>
      <c r="C16" s="63" t="n">
        <v>46031</v>
      </c>
      <c r="D16" s="64" t="s">
        <v>69</v>
      </c>
      <c r="E16" s="65" t="s">
        <v>30</v>
      </c>
      <c r="F16" s="66" t="n">
        <v>0.375</v>
      </c>
      <c r="G16" s="66" t="n">
        <v>0.708333333333333</v>
      </c>
      <c r="H16" s="67" t="n">
        <v>1</v>
      </c>
      <c r="I16" s="68" t="n">
        <f aca="false">IFERROR(IF(AND(F16&lt;&gt;"",G16&lt;&gt;""),(G16-F16)*24-H16,0),0)</f>
        <v>7</v>
      </c>
      <c r="J16" s="69" t="n">
        <f aca="false">Stammdaten!C13</f>
        <v>8</v>
      </c>
      <c r="K16" s="70" t="n">
        <f aca="false">I16-J16</f>
        <v>-1</v>
      </c>
      <c r="L16" s="71" t="s">
        <v>77</v>
      </c>
    </row>
    <row r="17" customFormat="false" ht="19.5" hidden="false" customHeight="true" outlineLevel="0" collapsed="false">
      <c r="B17" s="54" t="n">
        <v>10</v>
      </c>
      <c r="C17" s="55" t="n">
        <v>46032</v>
      </c>
      <c r="D17" s="54" t="s">
        <v>71</v>
      </c>
      <c r="E17" s="56" t="s">
        <v>42</v>
      </c>
      <c r="F17" s="57"/>
      <c r="G17" s="57"/>
      <c r="H17" s="58"/>
      <c r="I17" s="59" t="n">
        <v>0</v>
      </c>
      <c r="J17" s="59" t="n">
        <v>0</v>
      </c>
      <c r="K17" s="60" t="n">
        <f aca="false">I17-J17</f>
        <v>0</v>
      </c>
      <c r="L17" s="61"/>
    </row>
    <row r="18" customFormat="false" ht="19.5" hidden="false" customHeight="true" outlineLevel="0" collapsed="false">
      <c r="B18" s="54" t="n">
        <v>11</v>
      </c>
      <c r="C18" s="55" t="n">
        <v>46033</v>
      </c>
      <c r="D18" s="54" t="s">
        <v>72</v>
      </c>
      <c r="E18" s="56" t="s">
        <v>42</v>
      </c>
      <c r="F18" s="57"/>
      <c r="G18" s="57"/>
      <c r="H18" s="58"/>
      <c r="I18" s="59" t="n">
        <v>0</v>
      </c>
      <c r="J18" s="59" t="n">
        <v>0</v>
      </c>
      <c r="K18" s="60" t="n">
        <f aca="false">I18-J18</f>
        <v>0</v>
      </c>
      <c r="L18" s="61"/>
    </row>
    <row r="19" customFormat="false" ht="19.5" hidden="false" customHeight="true" outlineLevel="0" collapsed="false">
      <c r="B19" s="72" t="n">
        <v>12</v>
      </c>
      <c r="C19" s="73" t="n">
        <v>46034</v>
      </c>
      <c r="D19" s="74" t="s">
        <v>73</v>
      </c>
      <c r="E19" s="75" t="s">
        <v>34</v>
      </c>
      <c r="F19" s="76"/>
      <c r="G19" s="76"/>
      <c r="H19" s="77"/>
      <c r="I19" s="78" t="n">
        <f aca="false">Stammdaten!C13</f>
        <v>8</v>
      </c>
      <c r="J19" s="79" t="n">
        <f aca="false">Stammdaten!C13</f>
        <v>8</v>
      </c>
      <c r="K19" s="80" t="n">
        <f aca="false">I19-J19</f>
        <v>0</v>
      </c>
      <c r="L19" s="81" t="s">
        <v>78</v>
      </c>
    </row>
    <row r="20" customFormat="false" ht="19.5" hidden="false" customHeight="true" outlineLevel="0" collapsed="false">
      <c r="B20" s="72" t="n">
        <v>13</v>
      </c>
      <c r="C20" s="73" t="n">
        <v>46035</v>
      </c>
      <c r="D20" s="74" t="s">
        <v>74</v>
      </c>
      <c r="E20" s="75" t="s">
        <v>34</v>
      </c>
      <c r="F20" s="76"/>
      <c r="G20" s="76"/>
      <c r="H20" s="77"/>
      <c r="I20" s="78" t="n">
        <f aca="false">Stammdaten!C13</f>
        <v>8</v>
      </c>
      <c r="J20" s="79" t="n">
        <f aca="false">Stammdaten!C13</f>
        <v>8</v>
      </c>
      <c r="K20" s="80" t="n">
        <f aca="false">I20-J20</f>
        <v>0</v>
      </c>
      <c r="L20" s="81" t="s">
        <v>78</v>
      </c>
    </row>
    <row r="21" customFormat="false" ht="19.5" hidden="false" customHeight="true" outlineLevel="0" collapsed="false">
      <c r="B21" s="44" t="n">
        <v>14</v>
      </c>
      <c r="C21" s="45" t="n">
        <v>46036</v>
      </c>
      <c r="D21" s="46" t="s">
        <v>75</v>
      </c>
      <c r="E21" s="47" t="s">
        <v>30</v>
      </c>
      <c r="F21" s="48" t="n">
        <v>0.333333333333333</v>
      </c>
      <c r="G21" s="48" t="n">
        <v>0.6875</v>
      </c>
      <c r="H21" s="49" t="n">
        <v>0.75</v>
      </c>
      <c r="I21" s="50" t="n">
        <f aca="false">IFERROR(IF(AND(F21&lt;&gt;"",G21&lt;&gt;""),(G21-F21)*24-H21,0),0)</f>
        <v>7.75</v>
      </c>
      <c r="J21" s="51" t="n">
        <f aca="false">Stammdaten!C13</f>
        <v>8</v>
      </c>
      <c r="K21" s="52" t="n">
        <f aca="false">I21-J21</f>
        <v>-0.25</v>
      </c>
      <c r="L21" s="53"/>
    </row>
    <row r="22" customFormat="false" ht="19.5" hidden="false" customHeight="true" outlineLevel="0" collapsed="false">
      <c r="B22" s="62" t="n">
        <v>15</v>
      </c>
      <c r="C22" s="63" t="n">
        <v>46037</v>
      </c>
      <c r="D22" s="64" t="s">
        <v>68</v>
      </c>
      <c r="E22" s="65" t="s">
        <v>30</v>
      </c>
      <c r="F22" s="66" t="n">
        <v>0.333333333333333</v>
      </c>
      <c r="G22" s="66" t="n">
        <v>0.729166666666667</v>
      </c>
      <c r="H22" s="67" t="n">
        <v>0.75</v>
      </c>
      <c r="I22" s="68" t="n">
        <f aca="false">IFERROR(IF(AND(F22&lt;&gt;"",G22&lt;&gt;""),(G22-F22)*24-H22,0),0)</f>
        <v>8.75</v>
      </c>
      <c r="J22" s="69" t="n">
        <f aca="false">Stammdaten!C13</f>
        <v>8</v>
      </c>
      <c r="K22" s="70" t="n">
        <f aca="false">I22-J22</f>
        <v>0.75</v>
      </c>
      <c r="L22" s="71" t="s">
        <v>79</v>
      </c>
    </row>
    <row r="23" customFormat="false" ht="19.5" hidden="false" customHeight="true" outlineLevel="0" collapsed="false">
      <c r="B23" s="44" t="n">
        <v>16</v>
      </c>
      <c r="C23" s="45" t="n">
        <v>46038</v>
      </c>
      <c r="D23" s="46" t="s">
        <v>69</v>
      </c>
      <c r="E23" s="47" t="s">
        <v>30</v>
      </c>
      <c r="F23" s="48" t="n">
        <v>0.354166666666667</v>
      </c>
      <c r="G23" s="48" t="n">
        <v>0.5</v>
      </c>
      <c r="H23" s="49" t="n">
        <v>0</v>
      </c>
      <c r="I23" s="50" t="n">
        <f aca="false">IFERROR(IF(AND(F23&lt;&gt;"",G23&lt;&gt;""),(G23-F23)*24-H23,0),0)</f>
        <v>3.5</v>
      </c>
      <c r="J23" s="51" t="n">
        <f aca="false">Stammdaten!C13</f>
        <v>8</v>
      </c>
      <c r="K23" s="52" t="n">
        <f aca="false">I23-J23</f>
        <v>-4.5</v>
      </c>
      <c r="L23" s="53" t="s">
        <v>80</v>
      </c>
    </row>
    <row r="24" customFormat="false" ht="19.5" hidden="false" customHeight="true" outlineLevel="0" collapsed="false">
      <c r="B24" s="54" t="n">
        <v>17</v>
      </c>
      <c r="C24" s="55" t="n">
        <v>46039</v>
      </c>
      <c r="D24" s="54" t="s">
        <v>71</v>
      </c>
      <c r="E24" s="56" t="s">
        <v>42</v>
      </c>
      <c r="F24" s="57"/>
      <c r="G24" s="57"/>
      <c r="H24" s="58"/>
      <c r="I24" s="59" t="n">
        <v>0</v>
      </c>
      <c r="J24" s="59" t="n">
        <v>0</v>
      </c>
      <c r="K24" s="60" t="n">
        <f aca="false">I24-J24</f>
        <v>0</v>
      </c>
      <c r="L24" s="61"/>
    </row>
    <row r="25" customFormat="false" ht="19.5" hidden="false" customHeight="true" outlineLevel="0" collapsed="false">
      <c r="B25" s="54" t="n">
        <v>18</v>
      </c>
      <c r="C25" s="55" t="n">
        <v>46040</v>
      </c>
      <c r="D25" s="54" t="s">
        <v>72</v>
      </c>
      <c r="E25" s="56" t="s">
        <v>42</v>
      </c>
      <c r="F25" s="57"/>
      <c r="G25" s="57"/>
      <c r="H25" s="58"/>
      <c r="I25" s="59" t="n">
        <v>0</v>
      </c>
      <c r="J25" s="59" t="n">
        <v>0</v>
      </c>
      <c r="K25" s="60" t="n">
        <f aca="false">I25-J25</f>
        <v>0</v>
      </c>
      <c r="L25" s="61"/>
    </row>
    <row r="26" customFormat="false" ht="19.5" hidden="false" customHeight="true" outlineLevel="0" collapsed="false">
      <c r="B26" s="82" t="n">
        <v>19</v>
      </c>
      <c r="C26" s="83" t="n">
        <v>46041</v>
      </c>
      <c r="D26" s="84" t="s">
        <v>73</v>
      </c>
      <c r="E26" s="85" t="s">
        <v>32</v>
      </c>
      <c r="F26" s="86"/>
      <c r="G26" s="86"/>
      <c r="H26" s="87"/>
      <c r="I26" s="88" t="n">
        <f aca="false">Stammdaten!C13</f>
        <v>8</v>
      </c>
      <c r="J26" s="89" t="n">
        <f aca="false">Stammdaten!C13</f>
        <v>8</v>
      </c>
      <c r="K26" s="90" t="n">
        <f aca="false">I26-J26</f>
        <v>0</v>
      </c>
      <c r="L26" s="91" t="s">
        <v>81</v>
      </c>
    </row>
    <row r="27" customFormat="false" ht="19.5" hidden="false" customHeight="true" outlineLevel="0" collapsed="false">
      <c r="B27" s="82" t="n">
        <v>20</v>
      </c>
      <c r="C27" s="83" t="n">
        <v>46042</v>
      </c>
      <c r="D27" s="84" t="s">
        <v>74</v>
      </c>
      <c r="E27" s="85" t="s">
        <v>32</v>
      </c>
      <c r="F27" s="86"/>
      <c r="G27" s="86"/>
      <c r="H27" s="87"/>
      <c r="I27" s="88" t="n">
        <f aca="false">Stammdaten!C13</f>
        <v>8</v>
      </c>
      <c r="J27" s="89" t="n">
        <f aca="false">Stammdaten!C13</f>
        <v>8</v>
      </c>
      <c r="K27" s="90" t="n">
        <f aca="false">I27-J27</f>
        <v>0</v>
      </c>
      <c r="L27" s="91" t="s">
        <v>81</v>
      </c>
    </row>
    <row r="28" customFormat="false" ht="19.5" hidden="false" customHeight="true" outlineLevel="0" collapsed="false">
      <c r="B28" s="82" t="n">
        <v>21</v>
      </c>
      <c r="C28" s="83" t="n">
        <v>46043</v>
      </c>
      <c r="D28" s="84" t="s">
        <v>75</v>
      </c>
      <c r="E28" s="85" t="s">
        <v>32</v>
      </c>
      <c r="F28" s="86"/>
      <c r="G28" s="86"/>
      <c r="H28" s="87"/>
      <c r="I28" s="88" t="n">
        <f aca="false">Stammdaten!C13</f>
        <v>8</v>
      </c>
      <c r="J28" s="89" t="n">
        <f aca="false">Stammdaten!C13</f>
        <v>8</v>
      </c>
      <c r="K28" s="90" t="n">
        <f aca="false">I28-J28</f>
        <v>0</v>
      </c>
      <c r="L28" s="91" t="s">
        <v>81</v>
      </c>
    </row>
    <row r="29" customFormat="false" ht="19.5" hidden="false" customHeight="true" outlineLevel="0" collapsed="false">
      <c r="B29" s="82" t="n">
        <v>22</v>
      </c>
      <c r="C29" s="83" t="n">
        <v>46044</v>
      </c>
      <c r="D29" s="84" t="s">
        <v>68</v>
      </c>
      <c r="E29" s="85" t="s">
        <v>32</v>
      </c>
      <c r="F29" s="86"/>
      <c r="G29" s="86"/>
      <c r="H29" s="87"/>
      <c r="I29" s="88" t="n">
        <f aca="false">Stammdaten!C13</f>
        <v>8</v>
      </c>
      <c r="J29" s="89" t="n">
        <f aca="false">Stammdaten!C13</f>
        <v>8</v>
      </c>
      <c r="K29" s="90" t="n">
        <f aca="false">I29-J29</f>
        <v>0</v>
      </c>
      <c r="L29" s="91" t="s">
        <v>81</v>
      </c>
    </row>
    <row r="30" customFormat="false" ht="19.5" hidden="false" customHeight="true" outlineLevel="0" collapsed="false">
      <c r="B30" s="82" t="n">
        <v>23</v>
      </c>
      <c r="C30" s="83" t="n">
        <v>46045</v>
      </c>
      <c r="D30" s="84" t="s">
        <v>69</v>
      </c>
      <c r="E30" s="85" t="s">
        <v>32</v>
      </c>
      <c r="F30" s="86"/>
      <c r="G30" s="86"/>
      <c r="H30" s="87"/>
      <c r="I30" s="88" t="n">
        <f aca="false">Stammdaten!C13</f>
        <v>8</v>
      </c>
      <c r="J30" s="89" t="n">
        <f aca="false">Stammdaten!C13</f>
        <v>8</v>
      </c>
      <c r="K30" s="90" t="n">
        <f aca="false">I30-J30</f>
        <v>0</v>
      </c>
      <c r="L30" s="91" t="s">
        <v>81</v>
      </c>
    </row>
    <row r="31" customFormat="false" ht="19.5" hidden="false" customHeight="true" outlineLevel="0" collapsed="false">
      <c r="B31" s="54" t="n">
        <v>24</v>
      </c>
      <c r="C31" s="55" t="n">
        <v>46046</v>
      </c>
      <c r="D31" s="54" t="s">
        <v>71</v>
      </c>
      <c r="E31" s="56" t="s">
        <v>42</v>
      </c>
      <c r="F31" s="57"/>
      <c r="G31" s="57"/>
      <c r="H31" s="58"/>
      <c r="I31" s="59" t="n">
        <v>0</v>
      </c>
      <c r="J31" s="59" t="n">
        <v>0</v>
      </c>
      <c r="K31" s="60" t="n">
        <f aca="false">I31-J31</f>
        <v>0</v>
      </c>
      <c r="L31" s="61"/>
    </row>
    <row r="32" customFormat="false" ht="19.5" hidden="false" customHeight="true" outlineLevel="0" collapsed="false">
      <c r="B32" s="54" t="n">
        <v>25</v>
      </c>
      <c r="C32" s="55" t="n">
        <v>46047</v>
      </c>
      <c r="D32" s="54" t="s">
        <v>72</v>
      </c>
      <c r="E32" s="56" t="s">
        <v>42</v>
      </c>
      <c r="F32" s="57"/>
      <c r="G32" s="57"/>
      <c r="H32" s="58"/>
      <c r="I32" s="59" t="n">
        <v>0</v>
      </c>
      <c r="J32" s="59" t="n">
        <v>0</v>
      </c>
      <c r="K32" s="60" t="n">
        <f aca="false">I32-J32</f>
        <v>0</v>
      </c>
      <c r="L32" s="61"/>
    </row>
    <row r="33" customFormat="false" ht="19.5" hidden="false" customHeight="true" outlineLevel="0" collapsed="false">
      <c r="B33" s="44" t="n">
        <v>26</v>
      </c>
      <c r="C33" s="45" t="n">
        <v>46048</v>
      </c>
      <c r="D33" s="46" t="s">
        <v>73</v>
      </c>
      <c r="E33" s="47" t="s">
        <v>30</v>
      </c>
      <c r="F33" s="48" t="n">
        <v>0.333333333333333</v>
      </c>
      <c r="G33" s="48" t="n">
        <v>0.6875</v>
      </c>
      <c r="H33" s="49" t="n">
        <v>0.75</v>
      </c>
      <c r="I33" s="50" t="n">
        <f aca="false">IFERROR(IF(AND(F33&lt;&gt;"",G33&lt;&gt;""),(G33-F33)*24-H33,0),0)</f>
        <v>7.75</v>
      </c>
      <c r="J33" s="51" t="n">
        <f aca="false">Stammdaten!C13</f>
        <v>8</v>
      </c>
      <c r="K33" s="52" t="n">
        <f aca="false">I33-J33</f>
        <v>-0.25</v>
      </c>
      <c r="L33" s="53"/>
    </row>
    <row r="34" customFormat="false" ht="19.5" hidden="false" customHeight="true" outlineLevel="0" collapsed="false">
      <c r="B34" s="62" t="n">
        <v>27</v>
      </c>
      <c r="C34" s="63" t="n">
        <v>46049</v>
      </c>
      <c r="D34" s="64" t="s">
        <v>74</v>
      </c>
      <c r="E34" s="65" t="s">
        <v>30</v>
      </c>
      <c r="F34" s="66" t="n">
        <v>0.322916666666667</v>
      </c>
      <c r="G34" s="66" t="n">
        <v>0.71875</v>
      </c>
      <c r="H34" s="67" t="n">
        <v>1</v>
      </c>
      <c r="I34" s="68" t="n">
        <f aca="false">IFERROR(IF(AND(F34&lt;&gt;"",G34&lt;&gt;""),(G34-F34)*24-H34,0),0)</f>
        <v>8.5</v>
      </c>
      <c r="J34" s="69" t="n">
        <f aca="false">Stammdaten!C13</f>
        <v>8</v>
      </c>
      <c r="K34" s="70" t="n">
        <f aca="false">I34-J34</f>
        <v>0.5</v>
      </c>
      <c r="L34" s="71" t="s">
        <v>82</v>
      </c>
    </row>
    <row r="35" customFormat="false" ht="19.5" hidden="false" customHeight="true" outlineLevel="0" collapsed="false">
      <c r="B35" s="44" t="n">
        <v>28</v>
      </c>
      <c r="C35" s="45" t="n">
        <v>46050</v>
      </c>
      <c r="D35" s="46" t="s">
        <v>75</v>
      </c>
      <c r="E35" s="47" t="s">
        <v>30</v>
      </c>
      <c r="F35" s="48" t="n">
        <v>0.333333333333333</v>
      </c>
      <c r="G35" s="48" t="n">
        <v>0.6875</v>
      </c>
      <c r="H35" s="49" t="n">
        <v>0.75</v>
      </c>
      <c r="I35" s="50" t="n">
        <f aca="false">IFERROR(IF(AND(F35&lt;&gt;"",G35&lt;&gt;""),(G35-F35)*24-H35,0),0)</f>
        <v>7.75</v>
      </c>
      <c r="J35" s="51" t="n">
        <f aca="false">Stammdaten!C13</f>
        <v>8</v>
      </c>
      <c r="K35" s="52" t="n">
        <f aca="false">I35-J35</f>
        <v>-0.25</v>
      </c>
      <c r="L35" s="53"/>
    </row>
    <row r="36" customFormat="false" ht="19.5" hidden="false" customHeight="true" outlineLevel="0" collapsed="false">
      <c r="B36" s="62" t="n">
        <v>29</v>
      </c>
      <c r="C36" s="63" t="n">
        <v>46051</v>
      </c>
      <c r="D36" s="64" t="s">
        <v>68</v>
      </c>
      <c r="E36" s="65" t="s">
        <v>30</v>
      </c>
      <c r="F36" s="66" t="n">
        <v>0.34375</v>
      </c>
      <c r="G36" s="66" t="n">
        <v>0.708333333333333</v>
      </c>
      <c r="H36" s="67" t="n">
        <v>0.75</v>
      </c>
      <c r="I36" s="68" t="n">
        <f aca="false">IFERROR(IF(AND(F36&lt;&gt;"",G36&lt;&gt;""),(G36-F36)*24-H36,0),0)</f>
        <v>8</v>
      </c>
      <c r="J36" s="69" t="n">
        <f aca="false">Stammdaten!C13</f>
        <v>8</v>
      </c>
      <c r="K36" s="70" t="n">
        <f aca="false">I36-J36</f>
        <v>0</v>
      </c>
      <c r="L36" s="71" t="s">
        <v>83</v>
      </c>
    </row>
    <row r="37" customFormat="false" ht="19.5" hidden="false" customHeight="true" outlineLevel="0" collapsed="false">
      <c r="B37" s="44" t="n">
        <v>30</v>
      </c>
      <c r="C37" s="45" t="n">
        <v>46052</v>
      </c>
      <c r="D37" s="46" t="s">
        <v>69</v>
      </c>
      <c r="E37" s="47" t="s">
        <v>30</v>
      </c>
      <c r="F37" s="48" t="n">
        <v>0.333333333333333</v>
      </c>
      <c r="G37" s="48" t="n">
        <v>0.666666666666667</v>
      </c>
      <c r="H37" s="49" t="n">
        <v>0.75</v>
      </c>
      <c r="I37" s="50" t="n">
        <f aca="false">IFERROR(IF(AND(F37&lt;&gt;"",G37&lt;&gt;""),(G37-F37)*24-H37,0),0)</f>
        <v>7.25</v>
      </c>
      <c r="J37" s="51" t="n">
        <f aca="false">Stammdaten!C13</f>
        <v>8</v>
      </c>
      <c r="K37" s="52" t="n">
        <f aca="false">I37-J37</f>
        <v>-0.75</v>
      </c>
      <c r="L37" s="53"/>
    </row>
    <row r="38" customFormat="false" ht="19.5" hidden="false" customHeight="true" outlineLevel="0" collapsed="false">
      <c r="B38" s="54" t="n">
        <v>31</v>
      </c>
      <c r="C38" s="55" t="n">
        <v>46053</v>
      </c>
      <c r="D38" s="54" t="s">
        <v>71</v>
      </c>
      <c r="E38" s="56" t="s">
        <v>42</v>
      </c>
      <c r="F38" s="57"/>
      <c r="G38" s="57"/>
      <c r="H38" s="58"/>
      <c r="I38" s="59" t="n">
        <v>0</v>
      </c>
      <c r="J38" s="59" t="n">
        <v>0</v>
      </c>
      <c r="K38" s="60" t="n">
        <f aca="false">I38-J38</f>
        <v>0</v>
      </c>
      <c r="L38" s="61"/>
    </row>
    <row r="39" customFormat="false" ht="7.5" hidden="false" customHeight="true" outlineLevel="0" collapsed="false"/>
    <row r="40" customFormat="false" ht="24" hidden="false" customHeight="true" outlineLevel="0" collapsed="false">
      <c r="B40" s="92" t="s">
        <v>84</v>
      </c>
      <c r="C40" s="92"/>
      <c r="D40" s="92"/>
      <c r="H40" s="93" t="s">
        <v>85</v>
      </c>
      <c r="I40" s="93"/>
      <c r="J40" s="93"/>
      <c r="K40" s="93"/>
    </row>
    <row r="41" customFormat="false" ht="21.75" hidden="false" customHeight="true" outlineLevel="0" collapsed="false">
      <c r="B41" s="94" t="s">
        <v>86</v>
      </c>
      <c r="C41" s="94"/>
      <c r="D41" s="94"/>
      <c r="E41" s="95" t="n">
        <f aca="false">SUM(I8:I38)</f>
        <v>171.25</v>
      </c>
      <c r="H41" s="96" t="s">
        <v>87</v>
      </c>
      <c r="I41" s="96"/>
      <c r="J41" s="96"/>
      <c r="K41" s="97" t="n">
        <f aca="false">Stammdaten!F13</f>
        <v>30</v>
      </c>
    </row>
    <row r="42" customFormat="false" ht="21.75" hidden="false" customHeight="true" outlineLevel="0" collapsed="false">
      <c r="B42" s="94" t="s">
        <v>88</v>
      </c>
      <c r="C42" s="94"/>
      <c r="D42" s="94"/>
      <c r="E42" s="95" t="n">
        <f aca="false">SUM(J8:J38)</f>
        <v>160</v>
      </c>
      <c r="H42" s="96" t="s">
        <v>89</v>
      </c>
      <c r="I42" s="96"/>
      <c r="J42" s="96"/>
      <c r="K42" s="97" t="n">
        <f aca="false">Stammdaten!F14</f>
        <v>2</v>
      </c>
    </row>
    <row r="43" customFormat="false" ht="21.75" hidden="false" customHeight="true" outlineLevel="0" collapsed="false">
      <c r="B43" s="94" t="s">
        <v>90</v>
      </c>
      <c r="C43" s="94"/>
      <c r="D43" s="94"/>
      <c r="E43" s="98" t="n">
        <f aca="false">SUM(K8:K38)</f>
        <v>11.25</v>
      </c>
      <c r="H43" s="96" t="s">
        <v>91</v>
      </c>
      <c r="I43" s="96"/>
      <c r="J43" s="96"/>
      <c r="K43" s="97" t="n">
        <f aca="false">COUNTIF(E8:E38,"U")</f>
        <v>5</v>
      </c>
    </row>
    <row r="44" customFormat="false" ht="21.75" hidden="false" customHeight="true" outlineLevel="0" collapsed="false">
      <c r="B44" s="94" t="s">
        <v>92</v>
      </c>
      <c r="C44" s="94"/>
      <c r="D44" s="94"/>
      <c r="E44" s="99" t="n">
        <f aca="false">COUNTIF(E8:E38,"U")</f>
        <v>5</v>
      </c>
      <c r="H44" s="96" t="s">
        <v>93</v>
      </c>
      <c r="I44" s="96"/>
      <c r="J44" s="96"/>
      <c r="K44" s="97" t="n">
        <f aca="false">COUNTIF(E8:E38,"U")+Stammdaten!F14-Stammdaten!F14</f>
        <v>5</v>
      </c>
    </row>
    <row r="45" customFormat="false" ht="21.75" hidden="false" customHeight="true" outlineLevel="0" collapsed="false">
      <c r="B45" s="94" t="s">
        <v>94</v>
      </c>
      <c r="C45" s="94"/>
      <c r="D45" s="94"/>
      <c r="E45" s="99" t="n">
        <f aca="false">COUNTIF(E8:E38,"K")</f>
        <v>2</v>
      </c>
      <c r="H45" s="96" t="s">
        <v>95</v>
      </c>
      <c r="I45" s="96"/>
      <c r="J45" s="96"/>
      <c r="K45" s="97" t="n">
        <f aca="false">Stammdaten!F13+Stammdaten!F14-COUNTIF(E8:E38,"U")</f>
        <v>27</v>
      </c>
    </row>
    <row r="46" customFormat="false" ht="21.75" hidden="false" customHeight="true" outlineLevel="0" collapsed="false">
      <c r="B46" s="94" t="s">
        <v>96</v>
      </c>
      <c r="C46" s="94"/>
      <c r="D46" s="94"/>
      <c r="E46" s="99" t="n">
        <f aca="false">COUNTIF(E8:E38,"FT")</f>
        <v>2</v>
      </c>
    </row>
    <row r="47" customFormat="false" ht="24" hidden="false" customHeight="true" outlineLevel="0" collapsed="false">
      <c r="B47" s="94" t="s">
        <v>97</v>
      </c>
      <c r="C47" s="94"/>
      <c r="D47" s="94"/>
      <c r="E47" s="99" t="n">
        <f aca="false">COUNTIF(E8:E38,"A")</f>
        <v>13</v>
      </c>
      <c r="H47" s="92" t="s">
        <v>98</v>
      </c>
      <c r="I47" s="92"/>
      <c r="J47" s="92"/>
      <c r="K47" s="92"/>
    </row>
    <row r="48" customFormat="false" ht="21.75" hidden="false" customHeight="true" outlineLevel="0" collapsed="false">
      <c r="H48" s="96" t="s">
        <v>99</v>
      </c>
      <c r="I48" s="96"/>
      <c r="J48" s="96"/>
      <c r="K48" s="100" t="n">
        <f aca="false">Stammdaten!F15</f>
        <v>3.5</v>
      </c>
    </row>
    <row r="49" customFormat="false" ht="21.75" hidden="false" customHeight="true" outlineLevel="0" collapsed="false">
      <c r="H49" s="96" t="s">
        <v>100</v>
      </c>
      <c r="I49" s="96"/>
      <c r="J49" s="96"/>
      <c r="K49" s="100" t="n">
        <f aca="false">SUM(K8:K38)</f>
        <v>11.25</v>
      </c>
    </row>
    <row r="50" customFormat="false" ht="21.75" hidden="false" customHeight="true" outlineLevel="0" collapsed="false">
      <c r="H50" s="96" t="s">
        <v>101</v>
      </c>
      <c r="I50" s="96"/>
      <c r="J50" s="96"/>
      <c r="K50" s="100" t="n">
        <f aca="false">Stammdaten!F15+SUM(K8:K38)</f>
        <v>14.75</v>
      </c>
    </row>
    <row r="54" customFormat="false" ht="30" hidden="false" customHeight="true" outlineLevel="0" collapsed="false">
      <c r="B54" s="101"/>
      <c r="C54" s="101"/>
      <c r="D54" s="101"/>
      <c r="F54" s="101"/>
      <c r="G54" s="101"/>
      <c r="H54" s="101"/>
      <c r="J54" s="101"/>
      <c r="K54" s="101"/>
      <c r="L54" s="101"/>
    </row>
    <row r="55" customFormat="false" ht="1.5" hidden="false" customHeight="true" outlineLevel="0" collapsed="false"/>
    <row r="56" customFormat="false" ht="15.75" hidden="false" customHeight="true" outlineLevel="0" collapsed="false">
      <c r="B56" s="102" t="s">
        <v>102</v>
      </c>
      <c r="C56" s="102"/>
      <c r="D56" s="102"/>
      <c r="F56" s="102" t="s">
        <v>103</v>
      </c>
      <c r="G56" s="102"/>
      <c r="H56" s="102"/>
      <c r="J56" s="102" t="s">
        <v>104</v>
      </c>
      <c r="K56" s="102"/>
      <c r="L56" s="102"/>
    </row>
  </sheetData>
  <mergeCells count="28">
    <mergeCell ref="B1:L1"/>
    <mergeCell ref="B2:L2"/>
    <mergeCell ref="B3:L3"/>
    <mergeCell ref="B4:L4"/>
    <mergeCell ref="B40:D40"/>
    <mergeCell ref="H40:K40"/>
    <mergeCell ref="B41:D41"/>
    <mergeCell ref="H41:J41"/>
    <mergeCell ref="B42:D42"/>
    <mergeCell ref="H42:J42"/>
    <mergeCell ref="B43:D43"/>
    <mergeCell ref="H43:J43"/>
    <mergeCell ref="B44:D44"/>
    <mergeCell ref="H44:J44"/>
    <mergeCell ref="B45:D45"/>
    <mergeCell ref="H45:J45"/>
    <mergeCell ref="B46:D46"/>
    <mergeCell ref="B47:D47"/>
    <mergeCell ref="H47:K47"/>
    <mergeCell ref="H48:J48"/>
    <mergeCell ref="H49:J49"/>
    <mergeCell ref="H50:J50"/>
    <mergeCell ref="B54:D54"/>
    <mergeCell ref="F54:H54"/>
    <mergeCell ref="J54:L54"/>
    <mergeCell ref="B56:D56"/>
    <mergeCell ref="F56:H56"/>
    <mergeCell ref="J56:L56"/>
  </mergeCells>
  <conditionalFormatting sqref="K8:K38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33483"/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5" min="3" style="0" width="13"/>
    <col collapsed="false" customWidth="true" hidden="false" outlineLevel="0" max="8" min="6" style="0" width="11"/>
    <col collapsed="false" customWidth="true" hidden="false" outlineLevel="0" max="9" min="9" style="0" width="14"/>
  </cols>
  <sheetData>
    <row r="1" customFormat="false" ht="33.75" hidden="false" customHeight="true" outlineLevel="0" collapsed="false">
      <c r="A1" s="1"/>
      <c r="B1" s="28" t="s">
        <v>105</v>
      </c>
      <c r="C1" s="28"/>
      <c r="D1" s="28"/>
      <c r="E1" s="28"/>
      <c r="F1" s="28"/>
      <c r="G1" s="28"/>
      <c r="H1" s="28"/>
      <c r="I1" s="28"/>
    </row>
    <row r="2" customFormat="false" ht="18" hidden="false" customHeight="true" outlineLevel="0" collapsed="false">
      <c r="A2" s="1"/>
      <c r="B2" s="29" t="s">
        <v>106</v>
      </c>
      <c r="C2" s="29"/>
      <c r="D2" s="29"/>
      <c r="E2" s="29"/>
      <c r="F2" s="29"/>
      <c r="G2" s="29"/>
      <c r="H2" s="29"/>
      <c r="I2" s="29"/>
    </row>
    <row r="3" customFormat="false" ht="6" hidden="false" customHeight="true" outlineLevel="0" collapsed="false">
      <c r="A3" s="1"/>
      <c r="B3" s="4"/>
      <c r="C3" s="4"/>
      <c r="D3" s="4"/>
      <c r="E3" s="4"/>
      <c r="F3" s="4"/>
      <c r="G3" s="4"/>
      <c r="H3" s="4"/>
      <c r="I3" s="4"/>
    </row>
    <row r="4" customFormat="false" ht="3.75" hidden="false" customHeight="true" outlineLevel="0" collapsed="false">
      <c r="A4" s="1"/>
      <c r="B4" s="103"/>
      <c r="C4" s="103"/>
      <c r="D4" s="103"/>
      <c r="E4" s="103"/>
      <c r="F4" s="103"/>
      <c r="G4" s="103"/>
      <c r="H4" s="103"/>
      <c r="I4" s="103"/>
    </row>
    <row r="5" customFormat="false" ht="9.75" hidden="false" customHeight="true" outlineLevel="0" collapsed="false"/>
    <row r="6" customFormat="false" ht="21.75" hidden="false" customHeight="true" outlineLevel="0" collapsed="false">
      <c r="B6" s="104" t="str">
        <f aca="false">Stammdaten!C7 &amp; "  ·  " &amp; Stammdaten!C8 &amp; "  ·  Personal-Nr.: " &amp; Stammdaten!F7</f>
        <v>Müller, Thomas  ·  Produktentwicklung  ·  Personal-Nr.: MA-2026-047</v>
      </c>
      <c r="C6" s="104"/>
      <c r="D6" s="104"/>
      <c r="E6" s="104"/>
      <c r="F6" s="104"/>
      <c r="G6" s="104"/>
      <c r="H6" s="104"/>
      <c r="I6" s="104"/>
    </row>
    <row r="7" customFormat="false" ht="24" hidden="false" customHeight="true" outlineLevel="0" collapsed="false">
      <c r="B7" s="32" t="s">
        <v>107</v>
      </c>
      <c r="C7" s="32" t="s">
        <v>108</v>
      </c>
      <c r="D7" s="32" t="s">
        <v>109</v>
      </c>
      <c r="E7" s="32" t="s">
        <v>66</v>
      </c>
      <c r="F7" s="32" t="s">
        <v>110</v>
      </c>
      <c r="G7" s="32" t="s">
        <v>111</v>
      </c>
      <c r="H7" s="32" t="s">
        <v>112</v>
      </c>
      <c r="I7" s="32" t="s">
        <v>113</v>
      </c>
    </row>
    <row r="8" customFormat="false" ht="21.75" hidden="false" customHeight="true" outlineLevel="0" collapsed="false">
      <c r="B8" s="105" t="s">
        <v>114</v>
      </c>
      <c r="C8" s="50" t="n">
        <f aca="false">IFERROR(SUM('Jan 2026'!I8:I38),0)</f>
        <v>171.25</v>
      </c>
      <c r="D8" s="50" t="n">
        <f aca="false">IFERROR(SUM('Jan 2026'!J8:J38),0)</f>
        <v>160</v>
      </c>
      <c r="E8" s="106" t="n">
        <f aca="false">IFERROR(SUM('Jan 2026'!K8:K38),0)</f>
        <v>11.25</v>
      </c>
      <c r="F8" s="107" t="n">
        <f aca="false">IFERROR(COUNTIF('Jan 2026'!E8:E38,"U"),0)</f>
        <v>5</v>
      </c>
      <c r="G8" s="107" t="n">
        <f aca="false">IFERROR(COUNTIF('Jan 2026'!E8:E38,"K"),0)</f>
        <v>2</v>
      </c>
      <c r="H8" s="107" t="n">
        <f aca="false">IFERROR(COUNTIF('Jan 2026'!E8:E38,"FT"),0)</f>
        <v>2</v>
      </c>
      <c r="I8" s="107" t="n">
        <f aca="false">IFERROR(COUNTIF('Jan 2026'!E8:E38,"A"),0)</f>
        <v>13</v>
      </c>
    </row>
    <row r="9" customFormat="false" ht="21.75" hidden="false" customHeight="true" outlineLevel="0" collapsed="false">
      <c r="B9" s="108" t="s">
        <v>115</v>
      </c>
      <c r="C9" s="68" t="n">
        <v>152.5</v>
      </c>
      <c r="D9" s="68" t="n">
        <v>160</v>
      </c>
      <c r="E9" s="109" t="n">
        <v>-7.5</v>
      </c>
      <c r="F9" s="110" t="n">
        <v>0</v>
      </c>
      <c r="G9" s="110" t="n">
        <v>3</v>
      </c>
      <c r="H9" s="110" t="n">
        <v>1</v>
      </c>
      <c r="I9" s="110" t="n">
        <v>19</v>
      </c>
    </row>
    <row r="10" customFormat="false" ht="21.75" hidden="false" customHeight="true" outlineLevel="0" collapsed="false">
      <c r="B10" s="105" t="s">
        <v>116</v>
      </c>
      <c r="C10" s="50" t="n">
        <v>168</v>
      </c>
      <c r="D10" s="50" t="n">
        <v>176</v>
      </c>
      <c r="E10" s="106" t="n">
        <v>-8</v>
      </c>
      <c r="F10" s="107" t="n">
        <v>5</v>
      </c>
      <c r="G10" s="107" t="n">
        <v>0</v>
      </c>
      <c r="H10" s="107" t="n">
        <v>1</v>
      </c>
      <c r="I10" s="107" t="n">
        <v>21</v>
      </c>
    </row>
    <row r="11" customFormat="false" ht="21.75" hidden="false" customHeight="true" outlineLevel="0" collapsed="false">
      <c r="B11" s="108" t="s">
        <v>117</v>
      </c>
      <c r="C11" s="68" t="n">
        <v>158.25</v>
      </c>
      <c r="D11" s="68" t="n">
        <v>160</v>
      </c>
      <c r="E11" s="109" t="n">
        <v>-1.75</v>
      </c>
      <c r="F11" s="110" t="n">
        <v>2</v>
      </c>
      <c r="G11" s="110" t="n">
        <v>0</v>
      </c>
      <c r="H11" s="110" t="n">
        <v>2</v>
      </c>
      <c r="I11" s="110" t="n">
        <v>20</v>
      </c>
    </row>
    <row r="12" customFormat="false" ht="21.75" hidden="false" customHeight="true" outlineLevel="0" collapsed="false">
      <c r="B12" s="105" t="s">
        <v>118</v>
      </c>
      <c r="C12" s="50" t="n">
        <v>168</v>
      </c>
      <c r="D12" s="50" t="n">
        <v>168</v>
      </c>
      <c r="E12" s="106" t="n">
        <v>0</v>
      </c>
      <c r="F12" s="107" t="n">
        <v>0</v>
      </c>
      <c r="G12" s="107" t="n">
        <v>0</v>
      </c>
      <c r="H12" s="107" t="n">
        <v>3</v>
      </c>
      <c r="I12" s="107" t="n">
        <v>18</v>
      </c>
    </row>
    <row r="13" customFormat="false" ht="21.75" hidden="false" customHeight="true" outlineLevel="0" collapsed="false">
      <c r="B13" s="108" t="s">
        <v>119</v>
      </c>
      <c r="C13" s="68" t="n">
        <v>160</v>
      </c>
      <c r="D13" s="68" t="n">
        <v>168</v>
      </c>
      <c r="E13" s="109" t="n">
        <v>-8</v>
      </c>
      <c r="F13" s="110" t="n">
        <v>5</v>
      </c>
      <c r="G13" s="110" t="n">
        <v>1</v>
      </c>
      <c r="H13" s="110" t="n">
        <v>0</v>
      </c>
      <c r="I13" s="110" t="n">
        <v>20</v>
      </c>
    </row>
    <row r="14" customFormat="false" ht="21.75" hidden="false" customHeight="true" outlineLevel="0" collapsed="false">
      <c r="B14" s="105" t="s">
        <v>120</v>
      </c>
      <c r="C14" s="50" t="n">
        <v>140</v>
      </c>
      <c r="D14" s="50" t="n">
        <v>168</v>
      </c>
      <c r="E14" s="106" t="n">
        <v>-28</v>
      </c>
      <c r="F14" s="107" t="n">
        <v>15</v>
      </c>
      <c r="G14" s="107" t="n">
        <v>0</v>
      </c>
      <c r="H14" s="107" t="n">
        <v>0</v>
      </c>
      <c r="I14" s="107" t="n">
        <v>17</v>
      </c>
    </row>
    <row r="15" customFormat="false" ht="21.75" hidden="false" customHeight="true" outlineLevel="0" collapsed="false">
      <c r="B15" s="108" t="s">
        <v>121</v>
      </c>
      <c r="C15" s="68" t="n">
        <v>168</v>
      </c>
      <c r="D15" s="68" t="n">
        <v>168</v>
      </c>
      <c r="E15" s="109" t="n">
        <v>0</v>
      </c>
      <c r="F15" s="110" t="n">
        <v>0</v>
      </c>
      <c r="G15" s="110" t="n">
        <v>2</v>
      </c>
      <c r="H15" s="110" t="n">
        <v>0</v>
      </c>
      <c r="I15" s="110" t="n">
        <v>21</v>
      </c>
    </row>
    <row r="16" customFormat="false" ht="21.75" hidden="false" customHeight="true" outlineLevel="0" collapsed="false">
      <c r="B16" s="105" t="s">
        <v>122</v>
      </c>
      <c r="C16" s="50" t="n">
        <v>168</v>
      </c>
      <c r="D16" s="50" t="n">
        <v>168</v>
      </c>
      <c r="E16" s="106" t="n">
        <v>0</v>
      </c>
      <c r="F16" s="107" t="n">
        <v>0</v>
      </c>
      <c r="G16" s="107" t="n">
        <v>0</v>
      </c>
      <c r="H16" s="107" t="n">
        <v>0</v>
      </c>
      <c r="I16" s="107" t="n">
        <v>21</v>
      </c>
    </row>
    <row r="17" customFormat="false" ht="21.75" hidden="false" customHeight="true" outlineLevel="0" collapsed="false">
      <c r="B17" s="108" t="s">
        <v>123</v>
      </c>
      <c r="C17" s="68" t="n">
        <v>0</v>
      </c>
      <c r="D17" s="68" t="n">
        <v>0</v>
      </c>
      <c r="E17" s="109" t="n">
        <v>0</v>
      </c>
      <c r="F17" s="110" t="n">
        <v>0</v>
      </c>
      <c r="G17" s="110" t="n">
        <v>0</v>
      </c>
      <c r="H17" s="110" t="n">
        <v>0</v>
      </c>
      <c r="I17" s="110" t="n">
        <v>0</v>
      </c>
    </row>
    <row r="18" customFormat="false" ht="21.75" hidden="false" customHeight="true" outlineLevel="0" collapsed="false">
      <c r="B18" s="105" t="s">
        <v>124</v>
      </c>
      <c r="C18" s="50" t="n">
        <v>0</v>
      </c>
      <c r="D18" s="50" t="n">
        <v>0</v>
      </c>
      <c r="E18" s="106" t="n">
        <v>0</v>
      </c>
      <c r="F18" s="107" t="n">
        <v>0</v>
      </c>
      <c r="G18" s="107" t="n">
        <v>0</v>
      </c>
      <c r="H18" s="107" t="n">
        <v>0</v>
      </c>
      <c r="I18" s="107" t="n">
        <v>0</v>
      </c>
    </row>
    <row r="19" customFormat="false" ht="21.75" hidden="false" customHeight="true" outlineLevel="0" collapsed="false">
      <c r="B19" s="108" t="s">
        <v>125</v>
      </c>
      <c r="C19" s="68" t="n">
        <v>0</v>
      </c>
      <c r="D19" s="68" t="n">
        <v>0</v>
      </c>
      <c r="E19" s="109" t="n">
        <v>0</v>
      </c>
      <c r="F19" s="110" t="n">
        <v>0</v>
      </c>
      <c r="G19" s="110" t="n">
        <v>0</v>
      </c>
      <c r="H19" s="110" t="n">
        <v>0</v>
      </c>
      <c r="I19" s="110" t="n">
        <v>0</v>
      </c>
    </row>
    <row r="20" customFormat="false" ht="25.5" hidden="false" customHeight="true" outlineLevel="0" collapsed="false">
      <c r="B20" s="111" t="s">
        <v>126</v>
      </c>
      <c r="C20" s="112" t="n">
        <f aca="false">SUM(C8:C19)</f>
        <v>1454</v>
      </c>
      <c r="D20" s="112" t="n">
        <f aca="false">SUM(D8:D19)</f>
        <v>1496</v>
      </c>
      <c r="E20" s="113" t="n">
        <f aca="false">SUM(E8:E19)</f>
        <v>-42</v>
      </c>
      <c r="F20" s="114" t="n">
        <f aca="false">SUM(F8:F19)</f>
        <v>32</v>
      </c>
      <c r="G20" s="114" t="n">
        <f aca="false">SUM(G8:G19)</f>
        <v>8</v>
      </c>
      <c r="H20" s="114" t="n">
        <f aca="false">SUM(H8:H19)</f>
        <v>9</v>
      </c>
      <c r="I20" s="114" t="n">
        <f aca="false">SUM(I8:I19)</f>
        <v>170</v>
      </c>
    </row>
  </sheetData>
  <mergeCells count="5">
    <mergeCell ref="B1:I1"/>
    <mergeCell ref="B2:I2"/>
    <mergeCell ref="B3:I3"/>
    <mergeCell ref="B4:I4"/>
    <mergeCell ref="B6:I6"/>
  </mergeCells>
  <conditionalFormatting sqref="E8:E20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2026-09-05T08:43:40Z</dcterms:created>
  <dc:creator>openpyxl</dc:creator>
  <dc:description/>
  <dc:language>en-US</dc:language>
  <cp:lastModifiedBy/>
  <dcterms:modified xsi:type="dcterms:W3CDTF">2026-09-05T08:43:40Z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