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595FD1C3-58B6-4758-ADC6-6777CC26D86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Übersicht" sheetId="1" r:id="rId1"/>
    <sheet name="Listen" sheetId="2" r:id="rId2"/>
    <sheet name="Datenbank" sheetId="3" r:id="rId3"/>
  </sheets>
  <definedNames>
    <definedName name="_xlnm._FilterDatabase" localSheetId="2" hidden="1">Datenbank!$A$4:$N$25</definedName>
    <definedName name="_xlnm.Print_Titles" localSheetId="2">Datenbank!$1:$4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25" i="3" l="1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F19" i="1"/>
  <c r="F18" i="1"/>
  <c r="C18" i="1"/>
  <c r="F17" i="1"/>
  <c r="C17" i="1"/>
  <c r="F16" i="1"/>
  <c r="C16" i="1"/>
  <c r="F15" i="1"/>
  <c r="C15" i="1"/>
  <c r="F14" i="1"/>
  <c r="C14" i="1"/>
  <c r="H9" i="1"/>
  <c r="E9" i="1"/>
  <c r="B9" i="1"/>
  <c r="H6" i="1"/>
  <c r="E6" i="1"/>
  <c r="B6" i="1"/>
  <c r="C3" i="1"/>
</calcChain>
</file>

<file path=xl/sharedStrings.xml><?xml version="1.0" encoding="utf-8"?>
<sst xmlns="http://schemas.openxmlformats.org/spreadsheetml/2006/main" count="208" uniqueCount="128">
  <si>
    <t>MUSTER GMBH</t>
  </si>
  <si>
    <t>Datenbank · Übersicht &amp; Kennzahlen</t>
  </si>
  <si>
    <t>Stand:</t>
  </si>
  <si>
    <t>DATENSÄTZE GESAMT</t>
  </si>
  <si>
    <t>AKTIV</t>
  </si>
  <si>
    <t>IN BEARBEITUNG</t>
  </si>
  <si>
    <t>GESAMTWERT</t>
  </si>
  <si>
    <t>Ø WERT / DATENSATZ</t>
  </si>
  <si>
    <t>FÄLLIGE NACHVERFOLGUNGEN</t>
  </si>
  <si>
    <t>STATUS-VERTEILUNG</t>
  </si>
  <si>
    <t>KATEGORIE-VERTEILUNG</t>
  </si>
  <si>
    <t>Status</t>
  </si>
  <si>
    <t>Anzahl</t>
  </si>
  <si>
    <t>Kategorie</t>
  </si>
  <si>
    <t>Aktiv</t>
  </si>
  <si>
    <t>Kunde</t>
  </si>
  <si>
    <t>In Bearbeitung</t>
  </si>
  <si>
    <t>Lieferant</t>
  </si>
  <si>
    <t>Pausiert</t>
  </si>
  <si>
    <t>Interessent</t>
  </si>
  <si>
    <t>Abgeschlossen</t>
  </si>
  <si>
    <t>Partner</t>
  </si>
  <si>
    <t>Archiviert</t>
  </si>
  <si>
    <t>Intern</t>
  </si>
  <si>
    <t>Sonstiges</t>
  </si>
  <si>
    <t>HINWEISE ZUR NUTZUNG</t>
  </si>
  <si>
    <t>• Neue Einträge im Blatt »Datenbank« zeilenweise ab Zeile 5 erfassen. Die Datensatz-ID wird automatisch vergeben.</t>
  </si>
  <si>
    <t>• Die Spalten Kategorie, Status, Priorität und Verantwortlich sind Auswahllisten (Dropdown). Werte im Blatt »Listen« pflegen.</t>
  </si>
  <si>
    <t>• Über die Filter in der Kopfzeile lassen sich z. B. nur aktive Einträge oder eine Kategorie anzeigen.</t>
  </si>
  <si>
    <t>• Überfällige Nachverfolgungen (Datum vor heute) werden in der Tabelle rot markiert.</t>
  </si>
  <si>
    <t>• Alle Kennzahlen oben aktualisieren sich automatisch. »Muster GmbH« ist ein Platzhalter – bitte anpassen.</t>
  </si>
  <si>
    <t>Auswahllisten – hier Werte pflegen</t>
  </si>
  <si>
    <t>Priorität</t>
  </si>
  <si>
    <t>Verantwortlich</t>
  </si>
  <si>
    <t>Diese Werte erscheinen als Dropdown in der Tabelle »Datenbank«. Neue Optionen einfach unten ergänzen.</t>
  </si>
  <si>
    <t>Hoch</t>
  </si>
  <si>
    <t>Anna Berger</t>
  </si>
  <si>
    <t>Mittel</t>
  </si>
  <si>
    <t>Jonas Krüger</t>
  </si>
  <si>
    <t>Niedrig</t>
  </si>
  <si>
    <t>Lena Hoffmann</t>
  </si>
  <si>
    <t>Markus Schäfer</t>
  </si>
  <si>
    <t>Sophie Wagner</t>
  </si>
  <si>
    <t>DATENBANK  ·  Datensatzverwaltung</t>
  </si>
  <si>
    <t>Zentrale Tabelle für Kontakte, Vorgänge und Einträge – filterbar, mit Auswahllisten. Neue Datensätze zeilenweise ab Zeile 5 erfassen; die ID wird automatisch vergeben.</t>
  </si>
  <si>
    <t>Datensatz-ID</t>
  </si>
  <si>
    <t>Bezeichnung</t>
  </si>
  <si>
    <t>E-Mail</t>
  </si>
  <si>
    <t>Telefon</t>
  </si>
  <si>
    <t>Standort</t>
  </si>
  <si>
    <t>Erfassungsdatum</t>
  </si>
  <si>
    <t>Letzte Änderung</t>
  </si>
  <si>
    <t>Nächste Nachverfolgung</t>
  </si>
  <si>
    <t>Wert (€)</t>
  </si>
  <si>
    <t>Notizen</t>
  </si>
  <si>
    <t>Nordwind Handels GmbH</t>
  </si>
  <si>
    <t>info@nordwind-handel.de</t>
  </si>
  <si>
    <t>+49 40 5561023</t>
  </si>
  <si>
    <t>Hamburg</t>
  </si>
  <si>
    <t>Rahmenvertrag verlängert</t>
  </si>
  <si>
    <t>Bäckerei Sonnenschein</t>
  </si>
  <si>
    <t>kontakt@baeckerei-sonnenschein.de</t>
  </si>
  <si>
    <t>+49 89 3320117</t>
  </si>
  <si>
    <t>München</t>
  </si>
  <si>
    <t>Monatliche Bestellung</t>
  </si>
  <si>
    <t>TechParts AG</t>
  </si>
  <si>
    <t>service@techparts-ag.de</t>
  </si>
  <si>
    <t>+49 221 7788400</t>
  </si>
  <si>
    <t>Köln</t>
  </si>
  <si>
    <t>Ersatzteile, Lieferzeit 5 Tage</t>
  </si>
  <si>
    <t>Meier &amp; Söhne KG</t>
  </si>
  <si>
    <t>anfrage@meier-soehne.de</t>
  </si>
  <si>
    <t>+49 30 4412290</t>
  </si>
  <si>
    <t>Berlin</t>
  </si>
  <si>
    <t>Angebot versendet, wartet Rückmeldung</t>
  </si>
  <si>
    <t>Grünwald Solar</t>
  </si>
  <si>
    <t>hallo@gruenwald-solar.de</t>
  </si>
  <si>
    <t>+49 761 2098331</t>
  </si>
  <si>
    <t>Freiburg</t>
  </si>
  <si>
    <t>Kooperation Photovoltaik</t>
  </si>
  <si>
    <t>Logistik Zentrum Ost</t>
  </si>
  <si>
    <t>dispo@lz-ost.de</t>
  </si>
  <si>
    <t>+49 341 5567120</t>
  </si>
  <si>
    <t>Leipzig</t>
  </si>
  <si>
    <t>Vertrag ruht bis Q1</t>
  </si>
  <si>
    <t>Café Fräulein Blum</t>
  </si>
  <si>
    <t>team@fraeulein-blum.de</t>
  </si>
  <si>
    <t>+49 351 4432098</t>
  </si>
  <si>
    <t>Dresden</t>
  </si>
  <si>
    <t>Projekt abgeschlossen</t>
  </si>
  <si>
    <t>Digitalis Media</t>
  </si>
  <si>
    <t>kontakt@digitalis-media.de</t>
  </si>
  <si>
    <t>+49 69 8890123</t>
  </si>
  <si>
    <t>Frankfurt</t>
  </si>
  <si>
    <t>Erstgespräch geführt</t>
  </si>
  <si>
    <t>Werkbank 24</t>
  </si>
  <si>
    <t>support@werkbank24.de</t>
  </si>
  <si>
    <t>+49 511 3320988</t>
  </si>
  <si>
    <t>Hannover</t>
  </si>
  <si>
    <t>Nachverfolgung überfällig</t>
  </si>
  <si>
    <t>Stadtwerke Musterstadt</t>
  </si>
  <si>
    <t>info@sw-musterstadt.de</t>
  </si>
  <si>
    <t>+49 234 6612040</t>
  </si>
  <si>
    <t>Bochum</t>
  </si>
  <si>
    <t>Öffentlicher Auftraggeber</t>
  </si>
  <si>
    <t>Alpen Textil e.K.</t>
  </si>
  <si>
    <t>order@alpen-textil.de</t>
  </si>
  <si>
    <t>+49 831 4420117</t>
  </si>
  <si>
    <t>Kempten</t>
  </si>
  <si>
    <t>Zusammenarbeit beendet</t>
  </si>
  <si>
    <t>Kanzlei Recht &amp; Partner</t>
  </si>
  <si>
    <t>office@recht-partner.de</t>
  </si>
  <si>
    <t>+49 711 5590233</t>
  </si>
  <si>
    <t>Stuttgart</t>
  </si>
  <si>
    <t>Beratung laufend</t>
  </si>
  <si>
    <t>Brandt Immobilien</t>
  </si>
  <si>
    <t>kontakt@brandt-immo.de</t>
  </si>
  <si>
    <t>+49 40 6678201</t>
  </si>
  <si>
    <t>Bedarf: 3 Objekte</t>
  </si>
  <si>
    <t>Frischmarkt Nord</t>
  </si>
  <si>
    <t>einkauf@frischmarkt-nord.de</t>
  </si>
  <si>
    <t>+49 431 2245098</t>
  </si>
  <si>
    <t>Kiel</t>
  </si>
  <si>
    <t>Saisonpause</t>
  </si>
  <si>
    <t>Vertrieb Süd GmbH</t>
  </si>
  <si>
    <t>vertrieb@vertrieb-sued.de</t>
  </si>
  <si>
    <t>+49 89 7781340</t>
  </si>
  <si>
    <t>Schlüsselkunde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</si>
</sst>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#,##0&quot; €&quot;"/>
    <numFmt numFmtId="166" formatCode="#,##0&quot; €&quot;;[Red]\-#,##0&quot; €&quot;"/>
  </numFmts>
  <fonts count="15" x14ac:knownFonts="1">
    <font>
      <sz val="11"/>
      <color theme="1"/>
      <name val="Calibri"/>
      <family val="2"/>
      <charset val="1"/>
    </font>
    <font>
      <b/>
      <sz val="20"/>
      <color rgb="FFFFFFFF"/>
      <name val="Calibri"/>
      <charset val="1"/>
    </font>
    <font>
      <sz val="12"/>
      <color rgb="FFFFFFFF"/>
      <name val="Calibri"/>
      <charset val="1"/>
    </font>
    <font>
      <sz val="10"/>
      <color rgb="FF6B7A78"/>
      <name val="Calibri"/>
      <charset val="1"/>
    </font>
    <font>
      <b/>
      <sz val="10"/>
      <color rgb="FF0F3D3E"/>
      <name val="Calibri"/>
      <charset val="1"/>
    </font>
    <font>
      <b/>
      <sz val="9"/>
      <color rgb="FF6B7A78"/>
      <name val="Calibri"/>
      <charset val="1"/>
    </font>
    <font>
      <b/>
      <sz val="22"/>
      <color rgb="FF0F3D3E"/>
      <name val="Calibri"/>
      <charset val="1"/>
    </font>
    <font>
      <b/>
      <sz val="11"/>
      <color rgb="FFFFFFFF"/>
      <name val="Calibri"/>
      <charset val="1"/>
    </font>
    <font>
      <b/>
      <sz val="10"/>
      <color rgb="FFFFFFFF"/>
      <name val="Calibri"/>
      <charset val="1"/>
    </font>
    <font>
      <sz val="10"/>
      <color rgb="FF1C2B2B"/>
      <name val="Calibri"/>
      <charset val="1"/>
    </font>
    <font>
      <b/>
      <sz val="12"/>
      <color rgb="FFFFFFFF"/>
      <name val="Calibri"/>
      <charset val="1"/>
    </font>
    <font>
      <i/>
      <sz val="10"/>
      <color rgb="FF6B7A78"/>
      <name val="Calibri"/>
      <charset val="1"/>
    </font>
    <font>
      <sz val="11"/>
      <color rgb="FF1C2B2B"/>
      <name val="Calibri"/>
      <charset val="1"/>
    </font>
    <font>
      <b/>
      <sz val="18"/>
      <color rgb="FFFFFFFF"/>
      <name val="Calibri"/>
      <charset val="1"/>
    </font>
    <font>
      <b/>
      <sz val="11"/>
      <color rgb="FF1C2B2B"/>
      <name val="Calibri"/>
      <charset val="1"/>
    </font>
  </fonts>
  <fills count="8">
    <fill>
      <patternFill patternType="none"/>
    </fill>
    <fill>
      <patternFill patternType="gray125"/>
    </fill>
    <fill>
      <patternFill patternType="solid">
        <fgColor rgb="FF0F3D3E"/>
        <bgColor rgb="FF1C2B2B"/>
      </patternFill>
    </fill>
    <fill>
      <patternFill patternType="solid">
        <fgColor rgb="FF17514F"/>
        <bgColor rgb="FF0F3D3E"/>
      </patternFill>
    </fill>
    <fill>
      <patternFill patternType="solid">
        <fgColor rgb="FFF5F2EC"/>
        <bgColor rgb="FFF7F5F0"/>
      </patternFill>
    </fill>
    <fill>
      <patternFill patternType="solid">
        <fgColor rgb="FFC08A2E"/>
        <bgColor rgb="FFB5852A"/>
      </patternFill>
    </fill>
    <fill>
      <patternFill patternType="solid">
        <fgColor rgb="FFFFFFFF"/>
        <bgColor rgb="FFF7F5F0"/>
      </patternFill>
    </fill>
    <fill>
      <patternFill patternType="solid">
        <fgColor rgb="FFF7F5F0"/>
        <bgColor rgb="FFF5F2EC"/>
      </patternFill>
    </fill>
  </fills>
  <borders count="8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medium">
        <color rgb="FFC08A2E"/>
      </top>
      <bottom/>
      <diagonal/>
    </border>
    <border>
      <left style="thin">
        <color rgb="FFD8D2C6"/>
      </left>
      <right style="thin">
        <color rgb="FFD8D2C6"/>
      </right>
      <top style="medium">
        <color rgb="FF2E7D57"/>
      </top>
      <bottom/>
      <diagonal/>
    </border>
    <border>
      <left style="thin">
        <color rgb="FFD8D2C6"/>
      </left>
      <right style="thin">
        <color rgb="FFD8D2C6"/>
      </right>
      <top style="medium">
        <color rgb="FFB5852A"/>
      </top>
      <bottom/>
      <diagonal/>
    </border>
    <border>
      <left style="thin">
        <color rgb="FFD8D2C6"/>
      </left>
      <right style="thin">
        <color rgb="FFD8D2C6"/>
      </right>
      <top/>
      <bottom style="thin">
        <color rgb="FFD8D2C6"/>
      </bottom>
      <diagonal/>
    </border>
    <border>
      <left style="thin">
        <color rgb="FFD8D2C6"/>
      </left>
      <right style="thin">
        <color rgb="FFD8D2C6"/>
      </right>
      <top style="medium">
        <color rgb="FFB23A3A"/>
      </top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  <border>
      <left style="thin">
        <color rgb="FFD8D2C6"/>
      </left>
      <right style="thin">
        <color rgb="FFD8D2C6"/>
      </right>
      <top style="medium">
        <color rgb="FFC08A2E"/>
      </top>
      <bottom style="medium">
        <color rgb="FFC08A2E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3" fillId="2" borderId="0" xfId="0" applyFont="1" applyFill="1" applyAlignment="1">
      <alignment horizontal="left" vertical="center" indent="1"/>
    </xf>
    <xf numFmtId="0" fontId="11" fillId="0" borderId="0" xfId="0" applyFont="1" applyAlignment="1">
      <alignment horizontal="left" vertical="top" wrapText="1"/>
    </xf>
    <xf numFmtId="0" fontId="10" fillId="2" borderId="0" xfId="0" applyFont="1" applyFill="1" applyAlignment="1">
      <alignment horizontal="left" vertical="center" wrapText="1"/>
    </xf>
    <xf numFmtId="0" fontId="9" fillId="4" borderId="0" xfId="0" applyFont="1" applyFill="1" applyAlignment="1">
      <alignment horizontal="left" vertical="center" indent="1"/>
    </xf>
    <xf numFmtId="0" fontId="7" fillId="3" borderId="0" xfId="0" applyFont="1" applyFill="1" applyAlignment="1">
      <alignment horizontal="left" vertical="center" indent="1"/>
    </xf>
    <xf numFmtId="165" fontId="6" fillId="4" borderId="4" xfId="0" applyNumberFormat="1" applyFont="1" applyFill="1" applyBorder="1" applyAlignment="1">
      <alignment horizontal="left" vertical="center" indent="1"/>
    </xf>
    <xf numFmtId="0" fontId="5" fillId="4" borderId="5" xfId="0" applyFont="1" applyFill="1" applyBorder="1" applyAlignment="1">
      <alignment horizontal="left" vertical="center" indent="1"/>
    </xf>
    <xf numFmtId="1" fontId="6" fillId="4" borderId="4" xfId="0" applyNumberFormat="1" applyFont="1" applyFill="1" applyBorder="1" applyAlignment="1">
      <alignment horizontal="left" vertical="center" indent="1"/>
    </xf>
    <xf numFmtId="0" fontId="5" fillId="4" borderId="3" xfId="0" applyFont="1" applyFill="1" applyBorder="1" applyAlignment="1">
      <alignment horizontal="left" vertical="center" indent="1"/>
    </xf>
    <xf numFmtId="0" fontId="5" fillId="4" borderId="2" xfId="0" applyFont="1" applyFill="1" applyBorder="1" applyAlignment="1">
      <alignment horizontal="left" vertical="center" indent="1"/>
    </xf>
    <xf numFmtId="0" fontId="5" fillId="4" borderId="1" xfId="0" applyFont="1" applyFill="1" applyBorder="1" applyAlignment="1">
      <alignment horizontal="left" vertical="center" indent="1"/>
    </xf>
    <xf numFmtId="164" fontId="4" fillId="0" borderId="0" xfId="0" applyNumberFormat="1" applyFont="1" applyAlignment="1">
      <alignment horizontal="left" vertical="center"/>
    </xf>
    <xf numFmtId="0" fontId="2" fillId="3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8" fillId="5" borderId="6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left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7" borderId="6" xfId="0" applyFont="1" applyFill="1" applyBorder="1" applyAlignment="1">
      <alignment horizontal="left" vertical="center" wrapText="1"/>
    </xf>
    <xf numFmtId="0" fontId="9" fillId="7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left" vertical="center" wrapText="1"/>
    </xf>
    <xf numFmtId="0" fontId="12" fillId="7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164" fontId="12" fillId="6" borderId="6" xfId="0" applyNumberFormat="1" applyFont="1" applyFill="1" applyBorder="1" applyAlignment="1">
      <alignment horizontal="center" vertical="center" wrapText="1"/>
    </xf>
    <xf numFmtId="166" fontId="12" fillId="6" borderId="6" xfId="0" applyNumberFormat="1" applyFont="1" applyFill="1" applyBorder="1" applyAlignment="1">
      <alignment horizontal="right" vertical="center"/>
    </xf>
    <xf numFmtId="0" fontId="14" fillId="7" borderId="6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164" fontId="12" fillId="7" borderId="6" xfId="0" applyNumberFormat="1" applyFont="1" applyFill="1" applyBorder="1" applyAlignment="1">
      <alignment horizontal="center" vertical="center" wrapText="1"/>
    </xf>
    <xf numFmtId="166" fontId="12" fillId="7" borderId="6" xfId="0" applyNumberFormat="1" applyFont="1" applyFill="1" applyBorder="1" applyAlignment="1">
      <alignment horizontal="right" vertical="center"/>
    </xf>
    <xf numFmtId="0" fontId="11" fillId="4" borderId="0" xfId="0" applyFont="1" applyFill="1" applyAlignment="1">
      <alignment horizontal="left" vertical="center" indent="1"/>
    </xf>
  </cellXfs>
  <cellStyles count="1">
    <cellStyle name="Standard" xfId="0" builtinId="0"/>
  </cellStyles>
  <dxfs count="7">
    <dxf>
      <font>
        <b/>
        <sz val="11"/>
        <color rgb="FFB23A3A"/>
        <name val="Calibri"/>
        <charset val="1"/>
      </font>
      <fill>
        <patternFill>
          <bgColor rgb="FFF6DEDE"/>
        </patternFill>
      </fill>
    </dxf>
    <dxf>
      <font>
        <b/>
        <sz val="11"/>
        <color rgb="FF2E7D57"/>
        <name val="Calibri"/>
        <charset val="1"/>
      </font>
      <fill>
        <patternFill>
          <bgColor rgb="FFDFF0E6"/>
        </patternFill>
      </fill>
    </dxf>
    <dxf>
      <font>
        <b/>
        <sz val="11"/>
        <color rgb="FFB5852A"/>
        <name val="Calibri"/>
        <charset val="1"/>
      </font>
      <fill>
        <patternFill>
          <bgColor rgb="FFF6ECD2"/>
        </patternFill>
      </fill>
    </dxf>
    <dxf>
      <font>
        <b/>
        <sz val="11"/>
        <color rgb="FFB23A3A"/>
        <name val="Calibri"/>
        <charset val="1"/>
      </font>
      <fill>
        <patternFill>
          <bgColor rgb="FFF6DEDE"/>
        </patternFill>
      </fill>
    </dxf>
    <dxf>
      <font>
        <sz val="11"/>
        <color rgb="FF6B7A78"/>
        <name val="Calibri"/>
        <charset val="1"/>
      </font>
      <fill>
        <patternFill>
          <bgColor rgb="FFE4E2DC"/>
        </patternFill>
      </fill>
    </dxf>
    <dxf>
      <font>
        <sz val="11"/>
        <color rgb="FFB5852A"/>
        <name val="Calibri"/>
        <charset val="1"/>
      </font>
      <fill>
        <patternFill>
          <bgColor rgb="FFF6ECD2"/>
        </patternFill>
      </fill>
    </dxf>
    <dxf>
      <font>
        <sz val="11"/>
        <color rgb="FF2E7D57"/>
        <name val="Calibri"/>
        <charset val="1"/>
      </font>
      <fill>
        <patternFill>
          <bgColor rgb="FFDFF0E6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5852A"/>
      <rgbColor rgb="FF800080"/>
      <rgbColor rgb="FF008080"/>
      <rgbColor rgb="FFD8D2C6"/>
      <rgbColor rgb="FF878787"/>
      <rgbColor rgb="FF9999FF"/>
      <rgbColor rgb="FFB23A3A"/>
      <rgbColor rgb="FFF7F5F0"/>
      <rgbColor rgb="FFDFF0E6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2EC"/>
      <rgbColor rgb="FFE4E2DC"/>
      <rgbColor rgb="FFF6ECD2"/>
      <rgbColor rgb="FF99CCFF"/>
      <rgbColor rgb="FFFF99CC"/>
      <rgbColor rgb="FFCC99FF"/>
      <rgbColor rgb="FFF6DEDE"/>
      <rgbColor rgb="FF3366FF"/>
      <rgbColor rgb="FF33CCCC"/>
      <rgbColor rgb="FF99CC00"/>
      <rgbColor rgb="FFFFCC00"/>
      <rgbColor rgb="FFC08A2E"/>
      <rgbColor rgb="FFFF6600"/>
      <rgbColor rgb="FF6B7A78"/>
      <rgbColor rgb="FF969696"/>
      <rgbColor rgb="FF0F3D3E"/>
      <rgbColor rgb="FF2E7D57"/>
      <rgbColor rgb="FF003300"/>
      <rgbColor rgb="FF333300"/>
      <rgbColor rgb="FF993300"/>
      <rgbColor rgb="FF993366"/>
      <rgbColor rgb="FF17514F"/>
      <rgbColor rgb="FF1C2B2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5F2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Status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Übersicht!$C$13</c:f>
              <c:strCache>
                <c:ptCount val="1"/>
                <c:pt idx="0">
                  <c:v>Anzahl</c:v>
                </c:pt>
              </c:strCache>
            </c:strRef>
          </c:tx>
          <c:spPr>
            <a:solidFill>
              <a:srgbClr val="17514F"/>
            </a:solidFill>
            <a:ln w="0">
              <a:solidFill>
                <a:srgbClr val="17514F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Übersicht!$B$14:$B$18</c:f>
              <c:strCache>
                <c:ptCount val="5"/>
                <c:pt idx="0">
                  <c:v>Aktiv</c:v>
                </c:pt>
                <c:pt idx="1">
                  <c:v>In Bearbeitung</c:v>
                </c:pt>
                <c:pt idx="2">
                  <c:v>Pausiert</c:v>
                </c:pt>
                <c:pt idx="3">
                  <c:v>Abgeschlossen</c:v>
                </c:pt>
                <c:pt idx="4">
                  <c:v>Archiviert</c:v>
                </c:pt>
              </c:strCache>
            </c:strRef>
          </c:cat>
          <c:val>
            <c:numRef>
              <c:f>Übersicht!$C$14:$C$18</c:f>
              <c:numCache>
                <c:formatCode>General</c:formatCode>
                <c:ptCount val="5"/>
                <c:pt idx="0">
                  <c:v>8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6A-42CC-ADBE-1FACED4D9A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12624"/>
        <c:axId val="64023146"/>
      </c:barChart>
      <c:catAx>
        <c:axId val="213126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64023146"/>
        <c:crosses val="autoZero"/>
        <c:auto val="1"/>
        <c:lblAlgn val="ctr"/>
        <c:lblOffset val="100"/>
        <c:noMultiLvlLbl val="0"/>
      </c:catAx>
      <c:valAx>
        <c:axId val="6402314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2131262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5F2EC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Kategorie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Übersicht!$F$13</c:f>
              <c:strCache>
                <c:ptCount val="1"/>
                <c:pt idx="0">
                  <c:v>Anzahl</c:v>
                </c:pt>
              </c:strCache>
            </c:strRef>
          </c:tx>
          <c:spPr>
            <a:solidFill>
              <a:srgbClr val="C08A2E"/>
            </a:solidFill>
            <a:ln w="0">
              <a:solidFill>
                <a:srgbClr val="C08A2E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Übersicht!$E$14:$E$19</c:f>
              <c:strCache>
                <c:ptCount val="6"/>
                <c:pt idx="0">
                  <c:v>Kunde</c:v>
                </c:pt>
                <c:pt idx="1">
                  <c:v>Lieferant</c:v>
                </c:pt>
                <c:pt idx="2">
                  <c:v>Interessent</c:v>
                </c:pt>
                <c:pt idx="3">
                  <c:v>Partner</c:v>
                </c:pt>
                <c:pt idx="4">
                  <c:v>Intern</c:v>
                </c:pt>
                <c:pt idx="5">
                  <c:v>Sonstiges</c:v>
                </c:pt>
              </c:strCache>
            </c:strRef>
          </c:cat>
          <c:val>
            <c:numRef>
              <c:f>Übersicht!$F$14:$F$19</c:f>
              <c:numCache>
                <c:formatCode>General</c:formatCode>
                <c:ptCount val="6"/>
                <c:pt idx="0">
                  <c:v>7</c:v>
                </c:pt>
                <c:pt idx="1">
                  <c:v>3</c:v>
                </c:pt>
                <c:pt idx="2">
                  <c:v>3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C7-448F-88BD-D50659FF5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6796226"/>
        <c:axId val="3453869"/>
      </c:barChart>
      <c:catAx>
        <c:axId val="9679622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3453869"/>
        <c:crosses val="autoZero"/>
        <c:auto val="1"/>
        <c:lblAlgn val="ctr"/>
        <c:lblOffset val="100"/>
        <c:noMultiLvlLbl val="0"/>
      </c:catAx>
      <c:valAx>
        <c:axId val="345386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9679622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5F2EC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19</xdr:row>
      <xdr:rowOff>76200</xdr:rowOff>
    </xdr:from>
    <xdr:to>
      <xdr:col>4</xdr:col>
      <xdr:colOff>1333499</xdr:colOff>
      <xdr:row>30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1419224</xdr:colOff>
      <xdr:row>19</xdr:row>
      <xdr:rowOff>76200</xdr:rowOff>
    </xdr:from>
    <xdr:to>
      <xdr:col>8</xdr:col>
      <xdr:colOff>1038224</xdr:colOff>
      <xdr:row>29</xdr:row>
      <xdr:rowOff>186720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514F"/>
    <pageSetUpPr fitToPage="1"/>
  </sheetPr>
  <dimension ref="B1:I37"/>
  <sheetViews>
    <sheetView showGridLines="0" tabSelected="1" zoomScaleNormal="100" workbookViewId="0">
      <selection activeCell="Q44" sqref="Q44"/>
    </sheetView>
  </sheetViews>
  <sheetFormatPr baseColWidth="10" defaultColWidth="8.7109375" defaultRowHeight="15" x14ac:dyDescent="0.25"/>
  <cols>
    <col min="1" max="1" width="2" customWidth="1"/>
    <col min="2" max="2" width="22" customWidth="1"/>
    <col min="3" max="3" width="16" customWidth="1"/>
    <col min="4" max="4" width="3" customWidth="1"/>
    <col min="5" max="5" width="22" customWidth="1"/>
    <col min="6" max="6" width="16" customWidth="1"/>
    <col min="7" max="7" width="3" customWidth="1"/>
    <col min="8" max="8" width="22" customWidth="1"/>
    <col min="9" max="9" width="16" customWidth="1"/>
    <col min="10" max="10" width="2" customWidth="1"/>
  </cols>
  <sheetData>
    <row r="1" spans="2:9" ht="39.75" customHeight="1" x14ac:dyDescent="0.25">
      <c r="B1" s="14" t="s">
        <v>0</v>
      </c>
      <c r="C1" s="14"/>
      <c r="D1" s="14"/>
      <c r="E1" s="14"/>
      <c r="F1" s="14"/>
      <c r="G1" s="14"/>
      <c r="H1" s="14"/>
      <c r="I1" s="14"/>
    </row>
    <row r="2" spans="2:9" ht="24" customHeight="1" x14ac:dyDescent="0.25">
      <c r="B2" s="13" t="s">
        <v>1</v>
      </c>
      <c r="C2" s="13"/>
      <c r="D2" s="13"/>
      <c r="E2" s="13"/>
      <c r="F2" s="13"/>
      <c r="G2" s="13"/>
      <c r="H2" s="13"/>
      <c r="I2" s="13"/>
    </row>
    <row r="3" spans="2:9" ht="18" customHeight="1" x14ac:dyDescent="0.25">
      <c r="B3" s="15" t="s">
        <v>2</v>
      </c>
      <c r="C3" s="12">
        <f ca="1">TODAY()</f>
        <v>46276</v>
      </c>
      <c r="D3" s="12"/>
    </row>
    <row r="4" spans="2:9" ht="6" customHeight="1" x14ac:dyDescent="0.25"/>
    <row r="5" spans="2:9" ht="18" customHeight="1" x14ac:dyDescent="0.25">
      <c r="B5" s="11" t="s">
        <v>3</v>
      </c>
      <c r="C5" s="11"/>
      <c r="E5" s="10" t="s">
        <v>4</v>
      </c>
      <c r="F5" s="10"/>
      <c r="H5" s="9" t="s">
        <v>5</v>
      </c>
      <c r="I5" s="9"/>
    </row>
    <row r="6" spans="2:9" ht="31.5" customHeight="1" x14ac:dyDescent="0.25">
      <c r="B6" s="8">
        <f>COUNTA(Datenbank!$B$5:$B$25)</f>
        <v>15</v>
      </c>
      <c r="C6" s="8"/>
      <c r="E6" s="8">
        <f>COUNTIF(Datenbank!$D$5:$D$25,"Aktiv")</f>
        <v>8</v>
      </c>
      <c r="F6" s="8"/>
      <c r="H6" s="8">
        <f>COUNTIF(Datenbank!$D$5:$D$25,"In Bearbeitung")</f>
        <v>3</v>
      </c>
      <c r="I6" s="8"/>
    </row>
    <row r="8" spans="2:9" ht="18" customHeight="1" x14ac:dyDescent="0.25">
      <c r="B8" s="11" t="s">
        <v>6</v>
      </c>
      <c r="C8" s="11"/>
      <c r="E8" s="11" t="s">
        <v>7</v>
      </c>
      <c r="F8" s="11"/>
      <c r="H8" s="7" t="s">
        <v>8</v>
      </c>
      <c r="I8" s="7"/>
    </row>
    <row r="9" spans="2:9" ht="31.5" customHeight="1" x14ac:dyDescent="0.25">
      <c r="B9" s="6">
        <f>SUM(Datenbank!$M$5:$M$25)</f>
        <v>56950</v>
      </c>
      <c r="C9" s="6"/>
      <c r="E9" s="6">
        <f>IFERROR(SUM(Datenbank!$M$5:$M$25)/COUNTA(Datenbank!$B$5:$B$25),0)</f>
        <v>3796.6666666666665</v>
      </c>
      <c r="F9" s="6"/>
      <c r="H9" s="8">
        <f ca="1">COUNTIFS(Datenbank!$L$5:$L$25,"&lt;="&amp;TODAY(),Datenbank!$L$5:$L$25,"&lt;&gt;")</f>
        <v>2</v>
      </c>
      <c r="I9" s="8"/>
    </row>
    <row r="12" spans="2:9" ht="21.75" customHeight="1" x14ac:dyDescent="0.25">
      <c r="B12" s="5" t="s">
        <v>9</v>
      </c>
      <c r="C12" s="5"/>
      <c r="E12" s="5" t="s">
        <v>10</v>
      </c>
      <c r="F12" s="5"/>
    </row>
    <row r="13" spans="2:9" x14ac:dyDescent="0.25">
      <c r="B13" s="16" t="s">
        <v>11</v>
      </c>
      <c r="C13" s="16" t="s">
        <v>12</v>
      </c>
      <c r="E13" s="16" t="s">
        <v>13</v>
      </c>
      <c r="F13" s="16" t="s">
        <v>12</v>
      </c>
    </row>
    <row r="14" spans="2:9" x14ac:dyDescent="0.25">
      <c r="B14" s="17" t="s">
        <v>14</v>
      </c>
      <c r="C14" s="18">
        <f>COUNTIF(Datenbank!$D$5:$D$25,"Aktiv")</f>
        <v>8</v>
      </c>
      <c r="E14" s="17" t="s">
        <v>15</v>
      </c>
      <c r="F14" s="18">
        <f>COUNTIF(Datenbank!$C$5:$C$25,"Kunde")</f>
        <v>7</v>
      </c>
    </row>
    <row r="15" spans="2:9" x14ac:dyDescent="0.25">
      <c r="B15" s="19" t="s">
        <v>16</v>
      </c>
      <c r="C15" s="20">
        <f>COUNTIF(Datenbank!$D$5:$D$25,"In Bearbeitung")</f>
        <v>3</v>
      </c>
      <c r="E15" s="19" t="s">
        <v>17</v>
      </c>
      <c r="F15" s="20">
        <f>COUNTIF(Datenbank!$C$5:$C$25,"Lieferant")</f>
        <v>3</v>
      </c>
    </row>
    <row r="16" spans="2:9" x14ac:dyDescent="0.25">
      <c r="B16" s="17" t="s">
        <v>18</v>
      </c>
      <c r="C16" s="18">
        <f>COUNTIF(Datenbank!$D$5:$D$25,"Pausiert")</f>
        <v>2</v>
      </c>
      <c r="E16" s="17" t="s">
        <v>19</v>
      </c>
      <c r="F16" s="18">
        <f>COUNTIF(Datenbank!$C$5:$C$25,"Interessent")</f>
        <v>3</v>
      </c>
    </row>
    <row r="17" spans="2:9" x14ac:dyDescent="0.25">
      <c r="B17" s="19" t="s">
        <v>20</v>
      </c>
      <c r="C17" s="20">
        <f>COUNTIF(Datenbank!$D$5:$D$25,"Abgeschlossen")</f>
        <v>1</v>
      </c>
      <c r="E17" s="19" t="s">
        <v>21</v>
      </c>
      <c r="F17" s="20">
        <f>COUNTIF(Datenbank!$C$5:$C$25,"Partner")</f>
        <v>2</v>
      </c>
    </row>
    <row r="18" spans="2:9" x14ac:dyDescent="0.25">
      <c r="B18" s="17" t="s">
        <v>22</v>
      </c>
      <c r="C18" s="18">
        <f>COUNTIF(Datenbank!$D$5:$D$25,"Archiviert")</f>
        <v>1</v>
      </c>
      <c r="E18" s="17" t="s">
        <v>23</v>
      </c>
      <c r="F18" s="18">
        <f>COUNTIF(Datenbank!$C$5:$C$25,"Intern")</f>
        <v>0</v>
      </c>
    </row>
    <row r="19" spans="2:9" x14ac:dyDescent="0.25">
      <c r="E19" s="19" t="s">
        <v>24</v>
      </c>
      <c r="F19" s="20">
        <f>COUNTIF(Datenbank!$C$5:$C$25,"Sonstiges")</f>
        <v>0</v>
      </c>
    </row>
    <row r="31" spans="2:9" ht="9" customHeight="1" x14ac:dyDescent="0.25"/>
    <row r="32" spans="2:9" ht="21.75" customHeight="1" x14ac:dyDescent="0.25">
      <c r="B32" s="5" t="s">
        <v>25</v>
      </c>
      <c r="C32" s="5"/>
      <c r="D32" s="5"/>
      <c r="E32" s="5"/>
      <c r="F32" s="5"/>
      <c r="G32" s="5"/>
      <c r="H32" s="5"/>
      <c r="I32" s="5"/>
    </row>
    <row r="33" spans="2:9" ht="18" customHeight="1" x14ac:dyDescent="0.25">
      <c r="B33" s="4" t="s">
        <v>26</v>
      </c>
      <c r="C33" s="4"/>
      <c r="D33" s="4"/>
      <c r="E33" s="4"/>
      <c r="F33" s="4"/>
      <c r="G33" s="4"/>
      <c r="H33" s="4"/>
      <c r="I33" s="4"/>
    </row>
    <row r="34" spans="2:9" ht="18" customHeight="1" x14ac:dyDescent="0.25">
      <c r="B34" s="4" t="s">
        <v>27</v>
      </c>
      <c r="C34" s="4"/>
      <c r="D34" s="4"/>
      <c r="E34" s="4"/>
      <c r="F34" s="4"/>
      <c r="G34" s="4"/>
      <c r="H34" s="4"/>
      <c r="I34" s="4"/>
    </row>
    <row r="35" spans="2:9" ht="18" customHeight="1" x14ac:dyDescent="0.25">
      <c r="B35" s="4" t="s">
        <v>28</v>
      </c>
      <c r="C35" s="4"/>
      <c r="D35" s="4"/>
      <c r="E35" s="4"/>
      <c r="F35" s="4"/>
      <c r="G35" s="4"/>
      <c r="H35" s="4"/>
      <c r="I35" s="4"/>
    </row>
    <row r="36" spans="2:9" ht="18" customHeight="1" x14ac:dyDescent="0.25">
      <c r="B36" s="4" t="s">
        <v>29</v>
      </c>
      <c r="C36" s="4"/>
      <c r="D36" s="4"/>
      <c r="E36" s="4"/>
      <c r="F36" s="4"/>
      <c r="G36" s="4"/>
      <c r="H36" s="4"/>
      <c r="I36" s="4"/>
    </row>
    <row r="37" spans="2:9" ht="18" customHeight="1" x14ac:dyDescent="0.25">
      <c r="B37" s="4" t="s">
        <v>30</v>
      </c>
      <c r="C37" s="4"/>
      <c r="D37" s="4"/>
      <c r="E37" s="4"/>
      <c r="F37" s="4"/>
      <c r="G37" s="4"/>
      <c r="H37" s="4"/>
      <c r="I37" s="4"/>
    </row>
  </sheetData>
  <mergeCells count="23">
    <mergeCell ref="B37:I37"/>
    <mergeCell ref="B32:I32"/>
    <mergeCell ref="B33:I33"/>
    <mergeCell ref="B34:I34"/>
    <mergeCell ref="B35:I35"/>
    <mergeCell ref="B36:I36"/>
    <mergeCell ref="B9:C9"/>
    <mergeCell ref="E9:F9"/>
    <mergeCell ref="H9:I9"/>
    <mergeCell ref="B12:C12"/>
    <mergeCell ref="E12:F12"/>
    <mergeCell ref="B6:C6"/>
    <mergeCell ref="E6:F6"/>
    <mergeCell ref="H6:I6"/>
    <mergeCell ref="B8:C8"/>
    <mergeCell ref="E8:F8"/>
    <mergeCell ref="H8:I8"/>
    <mergeCell ref="B1:I1"/>
    <mergeCell ref="B2:I2"/>
    <mergeCell ref="C3:D3"/>
    <mergeCell ref="B5:C5"/>
    <mergeCell ref="E5:F5"/>
    <mergeCell ref="H5:I5"/>
  </mergeCells>
  <pageMargins left="0.3" right="0.3" top="0.4" bottom="0.4" header="0.511811023622047" footer="0.511811023622047"/>
  <pageSetup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8A2E"/>
    <pageSetUpPr fitToPage="1"/>
  </sheetPr>
  <dimension ref="A1:J8"/>
  <sheetViews>
    <sheetView showGridLines="0" zoomScaleNormal="100" workbookViewId="0"/>
  </sheetViews>
  <sheetFormatPr baseColWidth="10" defaultColWidth="8.7109375" defaultRowHeight="15" x14ac:dyDescent="0.25"/>
  <cols>
    <col min="1" max="4" width="18" customWidth="1"/>
  </cols>
  <sheetData>
    <row r="1" spans="1:10" ht="24" customHeight="1" x14ac:dyDescent="0.25">
      <c r="A1" s="3" t="s">
        <v>31</v>
      </c>
      <c r="B1" s="3"/>
      <c r="C1" s="3"/>
      <c r="D1" s="3"/>
    </row>
    <row r="2" spans="1:10" ht="15" customHeight="1" x14ac:dyDescent="0.25">
      <c r="A2" s="21" t="s">
        <v>13</v>
      </c>
      <c r="B2" s="21" t="s">
        <v>11</v>
      </c>
      <c r="C2" s="21" t="s">
        <v>32</v>
      </c>
      <c r="D2" s="21" t="s">
        <v>33</v>
      </c>
      <c r="F2" s="2" t="s">
        <v>34</v>
      </c>
      <c r="G2" s="2"/>
      <c r="H2" s="2"/>
      <c r="I2" s="2"/>
      <c r="J2" s="2"/>
    </row>
    <row r="3" spans="1:10" x14ac:dyDescent="0.25">
      <c r="A3" s="22" t="s">
        <v>15</v>
      </c>
      <c r="B3" s="22" t="s">
        <v>14</v>
      </c>
      <c r="C3" s="22" t="s">
        <v>35</v>
      </c>
      <c r="D3" s="22" t="s">
        <v>36</v>
      </c>
      <c r="F3" s="2"/>
      <c r="G3" s="2"/>
      <c r="H3" s="2"/>
      <c r="I3" s="2"/>
      <c r="J3" s="2"/>
    </row>
    <row r="4" spans="1:10" x14ac:dyDescent="0.25">
      <c r="A4" s="23" t="s">
        <v>17</v>
      </c>
      <c r="B4" s="23" t="s">
        <v>16</v>
      </c>
      <c r="C4" s="23" t="s">
        <v>37</v>
      </c>
      <c r="D4" s="23" t="s">
        <v>38</v>
      </c>
      <c r="F4" s="2"/>
      <c r="G4" s="2"/>
      <c r="H4" s="2"/>
      <c r="I4" s="2"/>
      <c r="J4" s="2"/>
    </row>
    <row r="5" spans="1:10" x14ac:dyDescent="0.25">
      <c r="A5" s="22" t="s">
        <v>19</v>
      </c>
      <c r="B5" s="22" t="s">
        <v>18</v>
      </c>
      <c r="C5" s="22" t="s">
        <v>39</v>
      </c>
      <c r="D5" s="22" t="s">
        <v>40</v>
      </c>
      <c r="F5" s="2"/>
      <c r="G5" s="2"/>
      <c r="H5" s="2"/>
      <c r="I5" s="2"/>
      <c r="J5" s="2"/>
    </row>
    <row r="6" spans="1:10" x14ac:dyDescent="0.25">
      <c r="A6" s="23" t="s">
        <v>21</v>
      </c>
      <c r="B6" s="23" t="s">
        <v>20</v>
      </c>
      <c r="D6" s="23" t="s">
        <v>41</v>
      </c>
    </row>
    <row r="7" spans="1:10" x14ac:dyDescent="0.25">
      <c r="A7" s="22" t="s">
        <v>23</v>
      </c>
      <c r="B7" s="22" t="s">
        <v>22</v>
      </c>
      <c r="D7" s="22" t="s">
        <v>42</v>
      </c>
    </row>
    <row r="8" spans="1:10" x14ac:dyDescent="0.25">
      <c r="A8" s="23" t="s">
        <v>24</v>
      </c>
    </row>
  </sheetData>
  <mergeCells count="2">
    <mergeCell ref="A1:D1"/>
    <mergeCell ref="F2:J5"/>
  </mergeCells>
  <pageMargins left="0.3" right="0.3" top="0.4" bottom="0.4" header="0.511811023622047" footer="0.511811023622047"/>
  <pageSetup fitToHeight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F3D3E"/>
    <pageSetUpPr fitToPage="1"/>
  </sheetPr>
  <dimension ref="A1:N25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N1"/>
    </sheetView>
  </sheetViews>
  <sheetFormatPr baseColWidth="10" defaultColWidth="8.7109375" defaultRowHeight="15" x14ac:dyDescent="0.25"/>
  <cols>
    <col min="1" max="1" width="13" customWidth="1"/>
    <col min="2" max="2" width="26" customWidth="1"/>
    <col min="3" max="3" width="15" customWidth="1"/>
    <col min="4" max="4" width="16" customWidth="1"/>
    <col min="5" max="5" width="12" customWidth="1"/>
    <col min="6" max="6" width="17" customWidth="1"/>
    <col min="7" max="7" width="26" customWidth="1"/>
    <col min="8" max="8" width="17" customWidth="1"/>
    <col min="9" max="11" width="15" customWidth="1"/>
    <col min="12" max="12" width="18" customWidth="1"/>
    <col min="13" max="13" width="13" customWidth="1"/>
    <col min="14" max="14" width="30" customWidth="1"/>
  </cols>
  <sheetData>
    <row r="1" spans="1:14" ht="33.75" customHeight="1" x14ac:dyDescent="0.25">
      <c r="A1" s="1" t="s">
        <v>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1.75" customHeight="1" x14ac:dyDescent="0.25">
      <c r="A2" s="33" t="s">
        <v>44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6" customHeight="1" x14ac:dyDescent="0.25"/>
    <row r="4" spans="1:14" ht="30" customHeight="1" x14ac:dyDescent="0.25">
      <c r="A4" s="24" t="s">
        <v>45</v>
      </c>
      <c r="B4" s="24" t="s">
        <v>46</v>
      </c>
      <c r="C4" s="24" t="s">
        <v>13</v>
      </c>
      <c r="D4" s="24" t="s">
        <v>11</v>
      </c>
      <c r="E4" s="24" t="s">
        <v>32</v>
      </c>
      <c r="F4" s="24" t="s">
        <v>33</v>
      </c>
      <c r="G4" s="24" t="s">
        <v>47</v>
      </c>
      <c r="H4" s="24" t="s">
        <v>48</v>
      </c>
      <c r="I4" s="24" t="s">
        <v>49</v>
      </c>
      <c r="J4" s="24" t="s">
        <v>50</v>
      </c>
      <c r="K4" s="24" t="s">
        <v>51</v>
      </c>
      <c r="L4" s="24" t="s">
        <v>52</v>
      </c>
      <c r="M4" s="24" t="s">
        <v>53</v>
      </c>
      <c r="N4" s="24" t="s">
        <v>54</v>
      </c>
    </row>
    <row r="5" spans="1:14" ht="19.5" customHeight="1" x14ac:dyDescent="0.25">
      <c r="A5" s="25" t="str">
        <f t="shared" ref="A5:A25" si="0">IF($B5="","","DS-"&amp;TEXT(ROW()-4,"000"))</f>
        <v>DS-001</v>
      </c>
      <c r="B5" s="22" t="s">
        <v>55</v>
      </c>
      <c r="C5" s="26" t="s">
        <v>15</v>
      </c>
      <c r="D5" s="26" t="s">
        <v>14</v>
      </c>
      <c r="E5" s="26" t="s">
        <v>35</v>
      </c>
      <c r="F5" s="26" t="s">
        <v>36</v>
      </c>
      <c r="G5" s="22" t="s">
        <v>56</v>
      </c>
      <c r="H5" s="26" t="s">
        <v>57</v>
      </c>
      <c r="I5" s="22" t="s">
        <v>58</v>
      </c>
      <c r="J5" s="27">
        <v>46034</v>
      </c>
      <c r="K5" s="27">
        <v>46268</v>
      </c>
      <c r="L5" s="27">
        <v>46289</v>
      </c>
      <c r="M5" s="28">
        <v>12500</v>
      </c>
      <c r="N5" s="22" t="s">
        <v>59</v>
      </c>
    </row>
    <row r="6" spans="1:14" ht="19.5" customHeight="1" x14ac:dyDescent="0.25">
      <c r="A6" s="29" t="str">
        <f t="shared" si="0"/>
        <v>DS-002</v>
      </c>
      <c r="B6" s="23" t="s">
        <v>60</v>
      </c>
      <c r="C6" s="30" t="s">
        <v>15</v>
      </c>
      <c r="D6" s="30" t="s">
        <v>14</v>
      </c>
      <c r="E6" s="30" t="s">
        <v>37</v>
      </c>
      <c r="F6" s="30" t="s">
        <v>38</v>
      </c>
      <c r="G6" s="23" t="s">
        <v>61</v>
      </c>
      <c r="H6" s="30" t="s">
        <v>62</v>
      </c>
      <c r="I6" s="23" t="s">
        <v>63</v>
      </c>
      <c r="J6" s="31">
        <v>46058</v>
      </c>
      <c r="K6" s="31">
        <v>46262</v>
      </c>
      <c r="L6" s="31">
        <v>46295</v>
      </c>
      <c r="M6" s="32">
        <v>3400</v>
      </c>
      <c r="N6" s="23" t="s">
        <v>64</v>
      </c>
    </row>
    <row r="7" spans="1:14" ht="19.5" customHeight="1" x14ac:dyDescent="0.25">
      <c r="A7" s="25" t="str">
        <f t="shared" si="0"/>
        <v>DS-003</v>
      </c>
      <c r="B7" s="22" t="s">
        <v>65</v>
      </c>
      <c r="C7" s="26" t="s">
        <v>17</v>
      </c>
      <c r="D7" s="26" t="s">
        <v>14</v>
      </c>
      <c r="E7" s="26" t="s">
        <v>37</v>
      </c>
      <c r="F7" s="26" t="s">
        <v>40</v>
      </c>
      <c r="G7" s="22" t="s">
        <v>66</v>
      </c>
      <c r="H7" s="26" t="s">
        <v>67</v>
      </c>
      <c r="I7" s="22" t="s">
        <v>68</v>
      </c>
      <c r="J7" s="27">
        <v>45981</v>
      </c>
      <c r="K7" s="27">
        <v>46249</v>
      </c>
      <c r="L7" s="27">
        <v>46305</v>
      </c>
      <c r="M7" s="28">
        <v>8400</v>
      </c>
      <c r="N7" s="22" t="s">
        <v>69</v>
      </c>
    </row>
    <row r="8" spans="1:14" ht="19.5" customHeight="1" x14ac:dyDescent="0.25">
      <c r="A8" s="29" t="str">
        <f t="shared" si="0"/>
        <v>DS-004</v>
      </c>
      <c r="B8" s="23" t="s">
        <v>70</v>
      </c>
      <c r="C8" s="30" t="s">
        <v>19</v>
      </c>
      <c r="D8" s="30" t="s">
        <v>16</v>
      </c>
      <c r="E8" s="30" t="s">
        <v>35</v>
      </c>
      <c r="F8" s="30" t="s">
        <v>41</v>
      </c>
      <c r="G8" s="23" t="s">
        <v>71</v>
      </c>
      <c r="H8" s="30" t="s">
        <v>72</v>
      </c>
      <c r="I8" s="23" t="s">
        <v>73</v>
      </c>
      <c r="J8" s="31">
        <v>46191</v>
      </c>
      <c r="K8" s="31">
        <v>46266</v>
      </c>
      <c r="L8" s="31">
        <v>46280</v>
      </c>
      <c r="M8" s="32">
        <v>0</v>
      </c>
      <c r="N8" s="23" t="s">
        <v>74</v>
      </c>
    </row>
    <row r="9" spans="1:14" ht="19.5" customHeight="1" x14ac:dyDescent="0.25">
      <c r="A9" s="25" t="str">
        <f t="shared" si="0"/>
        <v>DS-005</v>
      </c>
      <c r="B9" s="22" t="s">
        <v>75</v>
      </c>
      <c r="C9" s="26" t="s">
        <v>21</v>
      </c>
      <c r="D9" s="26" t="s">
        <v>14</v>
      </c>
      <c r="E9" s="26" t="s">
        <v>39</v>
      </c>
      <c r="F9" s="26" t="s">
        <v>42</v>
      </c>
      <c r="G9" s="22" t="s">
        <v>76</v>
      </c>
      <c r="H9" s="26" t="s">
        <v>77</v>
      </c>
      <c r="I9" s="22" t="s">
        <v>78</v>
      </c>
      <c r="J9" s="27">
        <v>46090</v>
      </c>
      <c r="K9" s="27">
        <v>46225</v>
      </c>
      <c r="L9" s="27">
        <v>46344</v>
      </c>
      <c r="M9" s="28">
        <v>0</v>
      </c>
      <c r="N9" s="22" t="s">
        <v>79</v>
      </c>
    </row>
    <row r="10" spans="1:14" ht="19.5" customHeight="1" x14ac:dyDescent="0.25">
      <c r="A10" s="29" t="str">
        <f t="shared" si="0"/>
        <v>DS-006</v>
      </c>
      <c r="B10" s="23" t="s">
        <v>80</v>
      </c>
      <c r="C10" s="30" t="s">
        <v>17</v>
      </c>
      <c r="D10" s="30" t="s">
        <v>18</v>
      </c>
      <c r="E10" s="30" t="s">
        <v>39</v>
      </c>
      <c r="F10" s="30" t="s">
        <v>40</v>
      </c>
      <c r="G10" s="23" t="s">
        <v>81</v>
      </c>
      <c r="H10" s="30" t="s">
        <v>82</v>
      </c>
      <c r="I10" s="23" t="s">
        <v>83</v>
      </c>
      <c r="J10" s="31">
        <v>46126</v>
      </c>
      <c r="K10" s="31">
        <v>46203</v>
      </c>
      <c r="L10" s="31"/>
      <c r="M10" s="32"/>
      <c r="N10" s="23" t="s">
        <v>84</v>
      </c>
    </row>
    <row r="11" spans="1:14" ht="19.5" customHeight="1" x14ac:dyDescent="0.25">
      <c r="A11" s="25" t="str">
        <f t="shared" si="0"/>
        <v>DS-007</v>
      </c>
      <c r="B11" s="22" t="s">
        <v>85</v>
      </c>
      <c r="C11" s="26" t="s">
        <v>15</v>
      </c>
      <c r="D11" s="26" t="s">
        <v>20</v>
      </c>
      <c r="E11" s="26" t="s">
        <v>39</v>
      </c>
      <c r="F11" s="26" t="s">
        <v>38</v>
      </c>
      <c r="G11" s="22" t="s">
        <v>86</v>
      </c>
      <c r="H11" s="26" t="s">
        <v>87</v>
      </c>
      <c r="I11" s="22" t="s">
        <v>88</v>
      </c>
      <c r="J11" s="27">
        <v>46044</v>
      </c>
      <c r="K11" s="27">
        <v>46154</v>
      </c>
      <c r="L11" s="27"/>
      <c r="M11" s="28">
        <v>1250</v>
      </c>
      <c r="N11" s="22" t="s">
        <v>89</v>
      </c>
    </row>
    <row r="12" spans="1:14" ht="19.5" customHeight="1" x14ac:dyDescent="0.25">
      <c r="A12" s="29" t="str">
        <f t="shared" si="0"/>
        <v>DS-008</v>
      </c>
      <c r="B12" s="23" t="s">
        <v>90</v>
      </c>
      <c r="C12" s="30" t="s">
        <v>19</v>
      </c>
      <c r="D12" s="30" t="s">
        <v>16</v>
      </c>
      <c r="E12" s="30" t="s">
        <v>37</v>
      </c>
      <c r="F12" s="30" t="s">
        <v>36</v>
      </c>
      <c r="G12" s="23" t="s">
        <v>91</v>
      </c>
      <c r="H12" s="30" t="s">
        <v>92</v>
      </c>
      <c r="I12" s="23" t="s">
        <v>93</v>
      </c>
      <c r="J12" s="31">
        <v>46230</v>
      </c>
      <c r="K12" s="31">
        <v>46267</v>
      </c>
      <c r="L12" s="31">
        <v>46277</v>
      </c>
      <c r="M12" s="32">
        <v>0</v>
      </c>
      <c r="N12" s="23" t="s">
        <v>94</v>
      </c>
    </row>
    <row r="13" spans="1:14" ht="19.5" customHeight="1" x14ac:dyDescent="0.25">
      <c r="A13" s="25" t="str">
        <f t="shared" si="0"/>
        <v>DS-009</v>
      </c>
      <c r="B13" s="22" t="s">
        <v>95</v>
      </c>
      <c r="C13" s="26" t="s">
        <v>15</v>
      </c>
      <c r="D13" s="26" t="s">
        <v>14</v>
      </c>
      <c r="E13" s="26" t="s">
        <v>35</v>
      </c>
      <c r="F13" s="26" t="s">
        <v>41</v>
      </c>
      <c r="G13" s="22" t="s">
        <v>96</v>
      </c>
      <c r="H13" s="26" t="s">
        <v>97</v>
      </c>
      <c r="I13" s="22" t="s">
        <v>98</v>
      </c>
      <c r="J13" s="27">
        <v>46056</v>
      </c>
      <c r="K13" s="27">
        <v>46253</v>
      </c>
      <c r="L13" s="27">
        <v>46254</v>
      </c>
      <c r="M13" s="28">
        <v>9800</v>
      </c>
      <c r="N13" s="22" t="s">
        <v>99</v>
      </c>
    </row>
    <row r="14" spans="1:14" ht="19.5" customHeight="1" x14ac:dyDescent="0.25">
      <c r="A14" s="29" t="str">
        <f t="shared" si="0"/>
        <v>DS-010</v>
      </c>
      <c r="B14" s="23" t="s">
        <v>100</v>
      </c>
      <c r="C14" s="30" t="s">
        <v>21</v>
      </c>
      <c r="D14" s="30" t="s">
        <v>14</v>
      </c>
      <c r="E14" s="30" t="s">
        <v>37</v>
      </c>
      <c r="F14" s="30" t="s">
        <v>42</v>
      </c>
      <c r="G14" s="23" t="s">
        <v>101</v>
      </c>
      <c r="H14" s="30" t="s">
        <v>102</v>
      </c>
      <c r="I14" s="23" t="s">
        <v>103</v>
      </c>
      <c r="J14" s="31">
        <v>46157</v>
      </c>
      <c r="K14" s="31">
        <v>46259</v>
      </c>
      <c r="L14" s="31">
        <v>46300</v>
      </c>
      <c r="M14" s="32">
        <v>0</v>
      </c>
      <c r="N14" s="23" t="s">
        <v>104</v>
      </c>
    </row>
    <row r="15" spans="1:14" ht="19.5" customHeight="1" x14ac:dyDescent="0.25">
      <c r="A15" s="25" t="str">
        <f t="shared" si="0"/>
        <v>DS-011</v>
      </c>
      <c r="B15" s="22" t="s">
        <v>105</v>
      </c>
      <c r="C15" s="26" t="s">
        <v>17</v>
      </c>
      <c r="D15" s="26" t="s">
        <v>22</v>
      </c>
      <c r="E15" s="26" t="s">
        <v>39</v>
      </c>
      <c r="F15" s="26" t="s">
        <v>40</v>
      </c>
      <c r="G15" s="22" t="s">
        <v>106</v>
      </c>
      <c r="H15" s="26" t="s">
        <v>107</v>
      </c>
      <c r="I15" s="22" t="s">
        <v>108</v>
      </c>
      <c r="J15" s="27">
        <v>45910</v>
      </c>
      <c r="K15" s="27">
        <v>46073</v>
      </c>
      <c r="L15" s="27"/>
      <c r="M15" s="28">
        <v>0</v>
      </c>
      <c r="N15" s="22" t="s">
        <v>109</v>
      </c>
    </row>
    <row r="16" spans="1:14" ht="19.5" customHeight="1" x14ac:dyDescent="0.25">
      <c r="A16" s="29" t="str">
        <f t="shared" si="0"/>
        <v>DS-012</v>
      </c>
      <c r="B16" s="23" t="s">
        <v>110</v>
      </c>
      <c r="C16" s="30" t="s">
        <v>15</v>
      </c>
      <c r="D16" s="30" t="s">
        <v>14</v>
      </c>
      <c r="E16" s="30" t="s">
        <v>37</v>
      </c>
      <c r="F16" s="30" t="s">
        <v>36</v>
      </c>
      <c r="G16" s="23" t="s">
        <v>111</v>
      </c>
      <c r="H16" s="30" t="s">
        <v>112</v>
      </c>
      <c r="I16" s="23" t="s">
        <v>113</v>
      </c>
      <c r="J16" s="31">
        <v>46089</v>
      </c>
      <c r="K16" s="31">
        <v>46263</v>
      </c>
      <c r="L16" s="31">
        <v>46293</v>
      </c>
      <c r="M16" s="32">
        <v>6200</v>
      </c>
      <c r="N16" s="23" t="s">
        <v>114</v>
      </c>
    </row>
    <row r="17" spans="1:14" ht="19.5" customHeight="1" x14ac:dyDescent="0.25">
      <c r="A17" s="25" t="str">
        <f t="shared" si="0"/>
        <v>DS-013</v>
      </c>
      <c r="B17" s="22" t="s">
        <v>115</v>
      </c>
      <c r="C17" s="26" t="s">
        <v>19</v>
      </c>
      <c r="D17" s="26" t="s">
        <v>16</v>
      </c>
      <c r="E17" s="26" t="s">
        <v>35</v>
      </c>
      <c r="F17" s="26" t="s">
        <v>41</v>
      </c>
      <c r="G17" s="22" t="s">
        <v>116</v>
      </c>
      <c r="H17" s="26" t="s">
        <v>117</v>
      </c>
      <c r="I17" s="22" t="s">
        <v>58</v>
      </c>
      <c r="J17" s="27">
        <v>46203</v>
      </c>
      <c r="K17" s="27">
        <v>46269</v>
      </c>
      <c r="L17" s="27">
        <v>46276</v>
      </c>
      <c r="M17" s="28">
        <v>0</v>
      </c>
      <c r="N17" s="22" t="s">
        <v>118</v>
      </c>
    </row>
    <row r="18" spans="1:14" ht="19.5" customHeight="1" x14ac:dyDescent="0.25">
      <c r="A18" s="29" t="str">
        <f t="shared" si="0"/>
        <v>DS-014</v>
      </c>
      <c r="B18" s="23" t="s">
        <v>119</v>
      </c>
      <c r="C18" s="30" t="s">
        <v>15</v>
      </c>
      <c r="D18" s="30" t="s">
        <v>18</v>
      </c>
      <c r="E18" s="30" t="s">
        <v>39</v>
      </c>
      <c r="F18" s="30" t="s">
        <v>38</v>
      </c>
      <c r="G18" s="23" t="s">
        <v>120</v>
      </c>
      <c r="H18" s="30" t="s">
        <v>121</v>
      </c>
      <c r="I18" s="23" t="s">
        <v>122</v>
      </c>
      <c r="J18" s="31">
        <v>46131</v>
      </c>
      <c r="K18" s="31">
        <v>46213</v>
      </c>
      <c r="L18" s="31"/>
      <c r="M18" s="32"/>
      <c r="N18" s="23" t="s">
        <v>123</v>
      </c>
    </row>
    <row r="19" spans="1:14" ht="19.5" customHeight="1" x14ac:dyDescent="0.25">
      <c r="A19" s="25" t="str">
        <f t="shared" si="0"/>
        <v>DS-015</v>
      </c>
      <c r="B19" s="22" t="s">
        <v>124</v>
      </c>
      <c r="C19" s="26" t="s">
        <v>15</v>
      </c>
      <c r="D19" s="26" t="s">
        <v>14</v>
      </c>
      <c r="E19" s="26" t="s">
        <v>35</v>
      </c>
      <c r="F19" s="26" t="s">
        <v>42</v>
      </c>
      <c r="G19" s="22" t="s">
        <v>125</v>
      </c>
      <c r="H19" s="26" t="s">
        <v>126</v>
      </c>
      <c r="I19" s="22" t="s">
        <v>63</v>
      </c>
      <c r="J19" s="27">
        <v>46028</v>
      </c>
      <c r="K19" s="27">
        <v>46265</v>
      </c>
      <c r="L19" s="27">
        <v>46287</v>
      </c>
      <c r="M19" s="28">
        <v>15400</v>
      </c>
      <c r="N19" s="22" t="s">
        <v>127</v>
      </c>
    </row>
    <row r="20" spans="1:14" ht="19.5" customHeight="1" x14ac:dyDescent="0.25">
      <c r="A20" s="29" t="str">
        <f t="shared" si="0"/>
        <v/>
      </c>
      <c r="B20" s="23"/>
      <c r="C20" s="30"/>
      <c r="D20" s="30"/>
      <c r="E20" s="30"/>
      <c r="F20" s="30"/>
      <c r="G20" s="23"/>
      <c r="H20" s="30"/>
      <c r="I20" s="23"/>
      <c r="J20" s="31"/>
      <c r="K20" s="31"/>
      <c r="L20" s="31"/>
      <c r="M20" s="32"/>
      <c r="N20" s="23"/>
    </row>
    <row r="21" spans="1:14" ht="19.5" customHeight="1" x14ac:dyDescent="0.25">
      <c r="A21" s="25" t="str">
        <f t="shared" si="0"/>
        <v/>
      </c>
      <c r="B21" s="22"/>
      <c r="C21" s="26"/>
      <c r="D21" s="26"/>
      <c r="E21" s="26"/>
      <c r="F21" s="26"/>
      <c r="G21" s="22"/>
      <c r="H21" s="26"/>
      <c r="I21" s="22"/>
      <c r="J21" s="27"/>
      <c r="K21" s="27"/>
      <c r="L21" s="27"/>
      <c r="M21" s="28"/>
      <c r="N21" s="22"/>
    </row>
    <row r="22" spans="1:14" ht="19.5" customHeight="1" x14ac:dyDescent="0.25">
      <c r="A22" s="29" t="str">
        <f t="shared" si="0"/>
        <v/>
      </c>
      <c r="B22" s="23"/>
      <c r="C22" s="30"/>
      <c r="D22" s="30"/>
      <c r="E22" s="30"/>
      <c r="F22" s="30"/>
      <c r="G22" s="23"/>
      <c r="H22" s="30"/>
      <c r="I22" s="23"/>
      <c r="J22" s="31"/>
      <c r="K22" s="31"/>
      <c r="L22" s="31"/>
      <c r="M22" s="32"/>
      <c r="N22" s="23"/>
    </row>
    <row r="23" spans="1:14" ht="19.5" customHeight="1" x14ac:dyDescent="0.25">
      <c r="A23" s="25" t="str">
        <f t="shared" si="0"/>
        <v/>
      </c>
      <c r="B23" s="22"/>
      <c r="C23" s="26"/>
      <c r="D23" s="26"/>
      <c r="E23" s="26"/>
      <c r="F23" s="26"/>
      <c r="G23" s="22"/>
      <c r="H23" s="26"/>
      <c r="I23" s="22"/>
      <c r="J23" s="27"/>
      <c r="K23" s="27"/>
      <c r="L23" s="27"/>
      <c r="M23" s="28"/>
      <c r="N23" s="22"/>
    </row>
    <row r="24" spans="1:14" ht="19.5" customHeight="1" x14ac:dyDescent="0.25">
      <c r="A24" s="29" t="str">
        <f t="shared" si="0"/>
        <v/>
      </c>
      <c r="B24" s="23"/>
      <c r="C24" s="30"/>
      <c r="D24" s="30"/>
      <c r="E24" s="30"/>
      <c r="F24" s="30"/>
      <c r="G24" s="23"/>
      <c r="H24" s="30"/>
      <c r="I24" s="23"/>
      <c r="J24" s="31"/>
      <c r="K24" s="31"/>
      <c r="L24" s="31"/>
      <c r="M24" s="32"/>
      <c r="N24" s="23"/>
    </row>
    <row r="25" spans="1:14" ht="19.5" customHeight="1" x14ac:dyDescent="0.25">
      <c r="A25" s="25" t="str">
        <f t="shared" si="0"/>
        <v/>
      </c>
      <c r="B25" s="22"/>
      <c r="C25" s="26"/>
      <c r="D25" s="26"/>
      <c r="E25" s="26"/>
      <c r="F25" s="26"/>
      <c r="G25" s="22"/>
      <c r="H25" s="26"/>
      <c r="I25" s="22"/>
      <c r="J25" s="27"/>
      <c r="K25" s="27"/>
      <c r="L25" s="27"/>
      <c r="M25" s="28"/>
      <c r="N25" s="22"/>
    </row>
  </sheetData>
  <autoFilter ref="A4:N25" xr:uid="{00000000-0009-0000-0000-000002000000}"/>
  <mergeCells count="2">
    <mergeCell ref="A1:N1"/>
    <mergeCell ref="A2:N2"/>
  </mergeCells>
  <conditionalFormatting sqref="D5:D25">
    <cfRule type="cellIs" dxfId="6" priority="5" operator="equal">
      <formula>"Aktiv"</formula>
    </cfRule>
    <cfRule type="cellIs" dxfId="5" priority="6" operator="equal">
      <formula>"In Bearbeitung"</formula>
    </cfRule>
    <cfRule type="cellIs" dxfId="4" priority="7" operator="equal">
      <formula>"Archiviert"</formula>
    </cfRule>
  </conditionalFormatting>
  <conditionalFormatting sqref="E5:E25">
    <cfRule type="cellIs" dxfId="3" priority="2" operator="equal">
      <formula>"Hoch"</formula>
    </cfRule>
    <cfRule type="cellIs" dxfId="2" priority="3" operator="equal">
      <formula>"Mittel"</formula>
    </cfRule>
    <cfRule type="cellIs" dxfId="1" priority="4" operator="equal">
      <formula>"Niedrig"</formula>
    </cfRule>
  </conditionalFormatting>
  <conditionalFormatting sqref="L5:L25">
    <cfRule type="expression" dxfId="0" priority="8">
      <formula>AND($L5&lt;&gt;"",$L5&lt;TODAY())</formula>
    </cfRule>
  </conditionalFormatting>
  <pageMargins left="0.3" right="0.3" top="0.4" bottom="0.4" header="0.511811023622047" footer="0.511811023622047"/>
  <pageSetup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ErrorMessage="1" errorTitle="Ungültige Eingabe" error="Bitte einen Wert aus der Liste wählen." xr:uid="{00000000-0002-0000-0200-000000000000}">
          <x14:formula1>
            <xm:f>Listen!$A$3:$A$8</xm:f>
          </x14:formula1>
          <x14:formula2>
            <xm:f>0</xm:f>
          </x14:formula2>
          <xm:sqref>C5:C25</xm:sqref>
        </x14:dataValidation>
        <x14:dataValidation type="list" allowBlank="1" showErrorMessage="1" errorTitle="Ungültige Eingabe" error="Bitte einen Wert aus der Liste wählen." xr:uid="{00000000-0002-0000-0200-000001000000}">
          <x14:formula1>
            <xm:f>Listen!$B$3:$B$7</xm:f>
          </x14:formula1>
          <x14:formula2>
            <xm:f>0</xm:f>
          </x14:formula2>
          <xm:sqref>D5:D25</xm:sqref>
        </x14:dataValidation>
        <x14:dataValidation type="list" allowBlank="1" showErrorMessage="1" errorTitle="Ungültige Eingabe" error="Bitte einen Wert aus der Liste wählen." xr:uid="{00000000-0002-0000-0200-000002000000}">
          <x14:formula1>
            <xm:f>Listen!$C$3:$C$5</xm:f>
          </x14:formula1>
          <x14:formula2>
            <xm:f>0</xm:f>
          </x14:formula2>
          <xm:sqref>E5:E25</xm:sqref>
        </x14:dataValidation>
        <x14:dataValidation type="list" allowBlank="1" showErrorMessage="1" errorTitle="Ungültige Eingabe" error="Bitte einen Wert aus der Liste wählen." xr:uid="{00000000-0002-0000-0200-000003000000}">
          <x14:formula1>
            <xm:f>Listen!$D$3:$D$7</xm:f>
          </x14:formula1>
          <x14:formula2>
            <xm:f>0</xm:f>
          </x14:formula2>
          <xm:sqref>F5:F25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Übersicht</vt:lpstr>
      <vt:lpstr>Listen</vt:lpstr>
      <vt:lpstr>Datenbank</vt:lpstr>
      <vt:lpstr>Datenbank!Drucktitel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2026-09-09T10:53:43Z</dcterms:created>
  <dcterms:modified xsi:type="dcterms:W3CDTF">2026-09-11T09:48:39Z</dcterms:modified>
  <dc:language>en-US</dc:language>
</cp:coreProperties>
</file>