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enstplan" sheetId="1" state="visible" r:id="rId3"/>
  </sheets>
  <definedNames>
    <definedName function="false" hidden="false" localSheetId="0" name="_xlnm.Print_Area" vbProcedure="false">Dienstplan!$A$1:$Q$50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<sst xmlns="http://schemas.openxmlformats.org/spreadsheetml/2006/main" count="170" uniqueCount="87">
  <si>
    <t xml:space="preserve">DIENSTPLAN</t>
  </si>
  <si>
    <t xml:space="preserve">NORDWIND AG</t>
  </si>
  <si>
    <t xml:space="preserve">Wöchentliche Personaleinsatzplanung  ·  Bereich Operations  ·  Standort Musterstadt</t>
  </si>
  <si>
    <t xml:space="preserve">Planwoche ab (Mo)</t>
  </si>
  <si>
    <t xml:space="preserve">Vertretung / Freigabe</t>
  </si>
  <si>
    <t xml:space="preserve">M. Achterberg</t>
  </si>
  <si>
    <t xml:space="preserve">Erstellt am</t>
  </si>
  <si>
    <t xml:space="preserve">MITARBEITENDE</t>
  </si>
  <si>
    <t xml:space="preserve">GEPLANTE STD.</t>
  </si>
  <si>
    <t xml:space="preserve">PERSONALKOSTEN</t>
  </si>
  <si>
    <t xml:space="preserve">Ø AUSLASTUNG</t>
  </si>
  <si>
    <t xml:space="preserve">ABWESENHEITEN</t>
  </si>
  <si>
    <t xml:space="preserve">Nr.</t>
  </si>
  <si>
    <t xml:space="preserve">Mitarbeiter/in</t>
  </si>
  <si>
    <t xml:space="preserve">Funktion</t>
  </si>
  <si>
    <t xml:space="preserve">Vertrag
h/Wo</t>
  </si>
  <si>
    <t xml:space="preserve">Satz
€/h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</si>
  <si>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</si>
  <si>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</si>
  <si>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</si>
  <si>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</si>
  <si>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</si>
  <si>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</si>
  <si>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</si>
  <si>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Ist-Std</t>
  </si>
  <si>
    <t xml:space="preserve">Auslastung</t>
  </si>
  <si>
    <t xml:space="preserve">Kosten</t>
  </si>
  <si>
    <t xml:space="preserve">Dr. Katharina Renner</t>
  </si>
  <si>
    <t xml:space="preserve">Bereichsleitung</t>
  </si>
  <si>
    <t xml:space="preserve">T</t>
  </si>
  <si>
    <t xml:space="preserve">H</t>
  </si>
  <si>
    <t xml:space="preserve">X</t>
  </si>
  <si>
    <t xml:space="preserve">Lukas Baumgartner</t>
  </si>
  <si>
    <t xml:space="preserve">Teamkoordination</t>
  </si>
  <si>
    <t xml:space="preserve">F</t>
  </si>
  <si>
    <t xml:space="preserve">S</t>
  </si>
  <si>
    <t xml:space="preserve">Fatima El-Amrani</t>
  </si>
  <si>
    <t xml:space="preserve">Sachbearbeitung</t>
  </si>
  <si>
    <t xml:space="preserve">Henrik Sørensen</t>
  </si>
  <si>
    <t xml:space="preserve">N</t>
  </si>
  <si>
    <t xml:space="preserve">Paulina Nowak</t>
  </si>
  <si>
    <t xml:space="preserve">K</t>
  </si>
  <si>
    <t xml:space="preserve">Marco Bianchi</t>
  </si>
  <si>
    <t xml:space="preserve">Servicekraft</t>
  </si>
  <si>
    <t xml:space="preserve">Greta Lindqvist</t>
  </si>
  <si>
    <t xml:space="preserve">Yusuf Kaya</t>
  </si>
  <si>
    <t xml:space="preserve">Werkstudent</t>
  </si>
  <si>
    <t xml:space="preserve">Elena Petrova</t>
  </si>
  <si>
    <t xml:space="preserve">U</t>
  </si>
  <si>
    <t xml:space="preserve">TEAM GESAMT</t>
  </si>
  <si>
    <t xml:space="preserve">TAGESBESETZUNG  ·  ANZAHL MITARBEITENDE JE SCHICHT</t>
  </si>
  <si>
    <t xml:space="preserve">Schicht</t>
  </si>
  <si>
    <t xml:space="preserve">Woche</t>
  </si>
  <si>
    <t xml:space="preserve">   Frühdienst</t>
  </si>
  <si>
    <t xml:space="preserve">   Spätdienst</t>
  </si>
  <si>
    <t xml:space="preserve">   Nachtdienst</t>
  </si>
  <si>
    <t xml:space="preserve">   Tagdienst</t>
  </si>
  <si>
    <t xml:space="preserve">   Homeoffice</t>
  </si>
  <si>
    <t xml:space="preserve">   Im Dienst gesamt</t>
  </si>
  <si>
    <t xml:space="preserve">SCHICHTLEGENDE &amp; MODELLE</t>
  </si>
  <si>
    <t xml:space="preserve">Kürzel</t>
  </si>
  <si>
    <t xml:space="preserve">Bezeichnung</t>
  </si>
  <si>
    <t xml:space="preserve">Von</t>
  </si>
  <si>
    <t xml:space="preserve">Bis</t>
  </si>
  <si>
    <t xml:space="preserve">Std/Tag</t>
  </si>
  <si>
    <t xml:space="preserve">Frühdienst</t>
  </si>
  <si>
    <t xml:space="preserve">06:00</t>
  </si>
  <si>
    <t xml:space="preserve">14:00</t>
  </si>
  <si>
    <t xml:space="preserve">Spätdienst</t>
  </si>
  <si>
    <t xml:space="preserve">22:00</t>
  </si>
  <si>
    <t xml:space="preserve">Nachtdienst</t>
  </si>
  <si>
    <t xml:space="preserve">Tagdienst</t>
  </si>
  <si>
    <t xml:space="preserve">09:00</t>
  </si>
  <si>
    <t xml:space="preserve">17:00</t>
  </si>
  <si>
    <t xml:space="preserve">Homeoffice</t>
  </si>
  <si>
    <t xml:space="preserve">flexibel</t>
  </si>
  <si>
    <t xml:space="preserve">–</t>
  </si>
  <si>
    <t xml:space="preserve">Urlaub</t>
  </si>
  <si>
    <t xml:space="preserve">Krank</t>
  </si>
  <si>
    <t xml:space="preserve">Frei / dienstfrei</t>
  </si>
  <si>
    <t xml:space="preserve">HINWEISE &amp; FREIGABE</t>
  </si>
  <si>
    <t xml:space="preserve">•  Eingabe: In den Tageszellen (Mo–So) je Mitarbeiter/in ein Kürzel aus der Auswahlliste wählen. Ist-Std, Auslastung, Kosten und Besetzung berechnen sich automatisch.</t>
  </si>
  <si>
    <t xml:space="preserve">•  Ist-Std = Summe der Schichtstunden laut Legende.  Auslastung = Ist-Std ÷ Vertrag.  Kosten = Ist-Std × Satz.  Rot: Ist-Std über 48 h/Woche (ArbZG-Höchstgrenze).</t>
  </si>
  <si>
    <t xml:space="preserve">•  Nur die zart hinterlegten Felder (Vertrag, Satz, Planwoche ab) sind Eingaben. Ruhezeiten (mind. 11 h) und die 4-Tage-Aushangfrist beachten. Beispieldaten frei überschreibbar.</t>
  </si>
  <si>
    <t xml:space="preserve">Erstellt (Planung)</t>
  </si>
  <si>
    <t xml:space="preserve">Geprüft (Teamleitung)</t>
  </si>
  <si>
    <t xml:space="preserve">Freigegeben (Leitung)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</si>
</sst>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\.mm\.yyyy"/>
    <numFmt numFmtId="166" formatCode="0"/>
    <numFmt numFmtId="167" formatCode="0.0&quot; h&quot;"/>
    <numFmt numFmtId="168" formatCode="#,##0&quot; €&quot;"/>
    <numFmt numFmtId="169" formatCode="0%"/>
    <numFmt numFmtId="170" formatCode="0&quot; Tage&quot;"/>
    <numFmt numFmtId="171" formatCode="dd\.mm"/>
    <numFmt numFmtId="172" formatCode="0.0"/>
    <numFmt numFmtId="173" formatCode="0.00"/>
    <numFmt numFmtId="174" formatCode="#,##0.00&quot; €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0"/>
      <color rgb="FFEFE4CE"/>
      <name val="Calibri"/>
      <family val="0"/>
      <charset val="1"/>
    </font>
    <font>
      <b val="true"/>
      <sz val="9.5"/>
      <color rgb="FF16233E"/>
      <name val="Calibri"/>
      <family val="0"/>
      <charset val="1"/>
    </font>
    <font>
      <b val="true"/>
      <sz val="8.5"/>
      <color rgb="FF7A8598"/>
      <name val="Calibri"/>
      <family val="0"/>
      <charset val="1"/>
    </font>
    <font>
      <b val="true"/>
      <sz val="10"/>
      <color rgb="FF16233E"/>
      <name val="Calibri"/>
      <family val="0"/>
      <charset val="1"/>
    </font>
    <font>
      <b val="true"/>
      <sz val="17"/>
      <color rgb="FF223257"/>
      <name val="Calibri"/>
      <family val="0"/>
      <charset val="1"/>
    </font>
    <font>
      <b val="true"/>
      <sz val="17"/>
      <color rgb="FFB8935A"/>
      <name val="Calibri"/>
      <family val="0"/>
      <charset val="1"/>
    </font>
    <font>
      <b val="true"/>
      <sz val="10"/>
      <color rgb="FF223257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8"/>
      <color rgb="FF16233E"/>
      <name val="Calibri"/>
      <family val="0"/>
      <charset val="1"/>
    </font>
    <font>
      <sz val="9"/>
      <color rgb="FF7A8598"/>
      <name val="Calibri"/>
      <family val="0"/>
      <charset val="1"/>
    </font>
    <font>
      <b val="true"/>
      <sz val="10"/>
      <color rgb="FF1C2536"/>
      <name val="Calibri"/>
      <family val="0"/>
      <charset val="1"/>
    </font>
    <font>
      <sz val="9.5"/>
      <color rgb="FF7A8598"/>
      <name val="Calibri"/>
      <family val="0"/>
      <charset val="1"/>
    </font>
    <font>
      <sz val="10"/>
      <color rgb="FF1F3AA8"/>
      <name val="Calibri"/>
      <family val="0"/>
      <charset val="1"/>
    </font>
    <font>
      <b val="true"/>
      <sz val="9.5"/>
      <color rgb="FF34456B"/>
      <name val="Calibri"/>
      <family val="0"/>
      <charset val="1"/>
    </font>
    <font>
      <sz val="10"/>
      <color rgb="FF1C2536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9.5"/>
      <color rgb="FF1C2536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C2536"/>
      <name val="Calibri"/>
      <family val="0"/>
      <charset val="1"/>
    </font>
    <font>
      <sz val="9"/>
      <color rgb="FF47505E"/>
      <name val="Calibri"/>
      <family val="0"/>
      <charset val="1"/>
    </font>
    <font>
      <i val="true"/>
      <sz val="8.5"/>
      <color rgb="FF7A8598"/>
      <name val="Calibri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16233E"/>
        <bgColor rgb="FF1C2536"/>
      </patternFill>
    </fill>
    <fill>
      <patternFill patternType="solid">
        <fgColor rgb="FFB8935A"/>
        <bgColor rgb="FFD89A55"/>
      </patternFill>
    </fill>
    <fill>
      <patternFill patternType="solid">
        <fgColor rgb="FFF5F7FA"/>
        <bgColor rgb="FFEEF1F6"/>
      </patternFill>
    </fill>
    <fill>
      <patternFill patternType="solid">
        <fgColor rgb="FFFBF3E3"/>
        <bgColor rgb="FFF5F7FA"/>
      </patternFill>
    </fill>
    <fill>
      <patternFill patternType="solid">
        <fgColor rgb="FFFFFFFF"/>
        <bgColor rgb="FFF5F7FA"/>
      </patternFill>
    </fill>
    <fill>
      <patternFill patternType="solid">
        <fgColor rgb="FF223257"/>
        <bgColor rgb="FF1C2536"/>
      </patternFill>
    </fill>
    <fill>
      <patternFill patternType="solid">
        <fgColor rgb="FFEFE4CE"/>
        <bgColor rgb="FFE3E8F0"/>
      </patternFill>
    </fill>
    <fill>
      <patternFill patternType="solid">
        <fgColor rgb="FFEEF1F6"/>
        <bgColor rgb="FFF5F7FA"/>
      </patternFill>
    </fill>
    <fill>
      <patternFill patternType="solid">
        <fgColor rgb="FF3E8E7E"/>
        <bgColor rgb="FF5AA0A8"/>
      </patternFill>
    </fill>
    <fill>
      <patternFill patternType="solid">
        <fgColor rgb="FFD89A55"/>
        <bgColor rgb="FFB8935A"/>
      </patternFill>
    </fill>
    <fill>
      <patternFill patternType="solid">
        <fgColor rgb="FF3A4A7A"/>
        <bgColor rgb="FF34456B"/>
      </patternFill>
    </fill>
    <fill>
      <patternFill patternType="solid">
        <fgColor rgb="FF6E8FBF"/>
        <bgColor rgb="FF7A8598"/>
      </patternFill>
    </fill>
    <fill>
      <patternFill patternType="solid">
        <fgColor rgb="FF5AA0A8"/>
        <bgColor rgb="FF6E8FBF"/>
      </patternFill>
    </fill>
    <fill>
      <patternFill patternType="solid">
        <fgColor rgb="FF8E7CB5"/>
        <bgColor rgb="FF7A8598"/>
      </patternFill>
    </fill>
    <fill>
      <patternFill patternType="solid">
        <fgColor rgb="FFC65B54"/>
        <bgColor rgb="FFC0453B"/>
      </patternFill>
    </fill>
    <fill>
      <patternFill patternType="solid">
        <fgColor rgb="FFDDE3EA"/>
        <bgColor rgb="FFE3E8F0"/>
      </patternFill>
    </fill>
  </fills>
  <borders count="2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B8935A"/>
      </bottom>
      <diagonal/>
    </border>
    <border diagonalUp="false" diagonalDown="false">
      <left style="thin">
        <color rgb="FFE3E8F0"/>
      </left>
      <right style="thin">
        <color rgb="FFE3E8F0"/>
      </right>
      <top style="medium">
        <color rgb="FFB8935A"/>
      </top>
      <bottom/>
      <diagonal/>
    </border>
    <border diagonalUp="false" diagonalDown="false">
      <left style="thin">
        <color rgb="FFE3E8F0"/>
      </left>
      <right style="thin">
        <color rgb="FFE3E8F0"/>
      </right>
      <top/>
      <bottom style="thin">
        <color rgb="FFE3E8F0"/>
      </bottom>
      <diagonal/>
    </border>
    <border diagonalUp="false" diagonalDown="false">
      <left style="thin">
        <color rgb="FF223257"/>
      </left>
      <right style="thin">
        <color rgb="FF223257"/>
      </right>
      <top style="thin">
        <color rgb="FF223257"/>
      </top>
      <bottom style="thin">
        <color rgb="FF223257"/>
      </bottom>
      <diagonal/>
    </border>
    <border diagonalUp="false" diagonalDown="false">
      <left style="thin">
        <color rgb="FFE3E8F0"/>
      </left>
      <right style="thin">
        <color rgb="FFE3E8F0"/>
      </right>
      <top style="thin">
        <color rgb="FFE3E8F0"/>
      </top>
      <bottom style="thin">
        <color rgb="FFE3E8F0"/>
      </bottom>
      <diagonal/>
    </border>
    <border diagonalUp="false" diagonalDown="false">
      <left style="thin">
        <color rgb="FF16233E"/>
      </left>
      <right style="thin">
        <color rgb="FF16233E"/>
      </right>
      <top style="thin">
        <color rgb="FF16233E"/>
      </top>
      <bottom style="thin">
        <color rgb="FF16233E"/>
      </bottom>
      <diagonal/>
    </border>
    <border diagonalUp="false" diagonalDown="false">
      <left style="thin">
        <color rgb="FFCFD6E2"/>
      </left>
      <right style="thin">
        <color rgb="FFCFD6E2"/>
      </right>
      <top style="thin">
        <color rgb="FFCFD6E2"/>
      </top>
      <bottom style="thin">
        <color rgb="FFCFD6E2"/>
      </bottom>
      <diagonal/>
    </border>
    <border diagonalUp="false" diagonalDown="false">
      <left style="thick">
        <color rgb="FF3E8E7E"/>
      </left>
      <right style="thin">
        <color rgb="FFE3E8F0"/>
      </right>
      <top style="thin">
        <color rgb="FFE3E8F0"/>
      </top>
      <bottom style="thin">
        <color rgb="FFE3E8F0"/>
      </bottom>
      <diagonal/>
    </border>
    <border diagonalUp="false" diagonalDown="false">
      <left style="thick">
        <color rgb="FFD89A55"/>
      </left>
      <right style="thin">
        <color rgb="FFE3E8F0"/>
      </right>
      <top style="thin">
        <color rgb="FFE3E8F0"/>
      </top>
      <bottom style="thin">
        <color rgb="FFE3E8F0"/>
      </bottom>
      <diagonal/>
    </border>
    <border diagonalUp="false" diagonalDown="false">
      <left style="thick">
        <color rgb="FF3A4A7A"/>
      </left>
      <right style="thin">
        <color rgb="FFE3E8F0"/>
      </right>
      <top style="thin">
        <color rgb="FFE3E8F0"/>
      </top>
      <bottom style="thin">
        <color rgb="FFE3E8F0"/>
      </bottom>
      <diagonal/>
    </border>
    <border diagonalUp="false" diagonalDown="false">
      <left style="thick">
        <color rgb="FF6E8FBF"/>
      </left>
      <right style="thin">
        <color rgb="FFE3E8F0"/>
      </right>
      <top style="thin">
        <color rgb="FFE3E8F0"/>
      </top>
      <bottom style="thin">
        <color rgb="FFE3E8F0"/>
      </bottom>
      <diagonal/>
    </border>
    <border diagonalUp="false" diagonalDown="false">
      <left style="thick">
        <color rgb="FF5AA0A8"/>
      </left>
      <right style="thin">
        <color rgb="FFE3E8F0"/>
      </right>
      <top style="thin">
        <color rgb="FFE3E8F0"/>
      </top>
      <bottom style="thin">
        <color rgb="FFE3E8F0"/>
      </bottom>
      <diagonal/>
    </border>
    <border diagonalUp="false" diagonalDown="false">
      <left style="thick">
        <color rgb="FF16233E"/>
      </left>
      <right style="thin">
        <color rgb="FFCFD6E2"/>
      </right>
      <top style="thin">
        <color rgb="FFE3E8F0"/>
      </top>
      <bottom style="thin">
        <color rgb="FFE3E8F0"/>
      </bottom>
      <diagonal/>
    </border>
    <border diagonalUp="false" diagonalDown="false">
      <left style="thin">
        <color rgb="FF223257"/>
      </left>
      <right/>
      <top style="thin">
        <color rgb="FF223257"/>
      </top>
      <bottom style="thin">
        <color rgb="FF223257"/>
      </bottom>
      <diagonal/>
    </border>
    <border diagonalUp="false" diagonalDown="false">
      <left style="thin">
        <color rgb="FF3E8E7E"/>
      </left>
      <right style="thin">
        <color rgb="FF3E8E7E"/>
      </right>
      <top style="thin">
        <color rgb="FF3E8E7E"/>
      </top>
      <bottom style="thin">
        <color rgb="FF3E8E7E"/>
      </bottom>
      <diagonal/>
    </border>
    <border diagonalUp="false" diagonalDown="false">
      <left style="thin">
        <color rgb="FFD89A55"/>
      </left>
      <right style="thin">
        <color rgb="FFD89A55"/>
      </right>
      <top style="thin">
        <color rgb="FFD89A55"/>
      </top>
      <bottom style="thin">
        <color rgb="FFD89A55"/>
      </bottom>
      <diagonal/>
    </border>
    <border diagonalUp="false" diagonalDown="false">
      <left style="thin">
        <color rgb="FF3A4A7A"/>
      </left>
      <right style="thin">
        <color rgb="FF3A4A7A"/>
      </right>
      <top style="thin">
        <color rgb="FF3A4A7A"/>
      </top>
      <bottom style="thin">
        <color rgb="FF3A4A7A"/>
      </bottom>
      <diagonal/>
    </border>
    <border diagonalUp="false" diagonalDown="false">
      <left style="thin">
        <color rgb="FF6E8FBF"/>
      </left>
      <right style="thin">
        <color rgb="FF6E8FBF"/>
      </right>
      <top style="thin">
        <color rgb="FF6E8FBF"/>
      </top>
      <bottom style="thin">
        <color rgb="FF6E8FBF"/>
      </bottom>
      <diagonal/>
    </border>
    <border diagonalUp="false" diagonalDown="false">
      <left style="thin">
        <color rgb="FF5AA0A8"/>
      </left>
      <right style="thin">
        <color rgb="FF5AA0A8"/>
      </right>
      <top style="thin">
        <color rgb="FF5AA0A8"/>
      </top>
      <bottom style="thin">
        <color rgb="FF5AA0A8"/>
      </bottom>
      <diagonal/>
    </border>
    <border diagonalUp="false" diagonalDown="false">
      <left style="thin">
        <color rgb="FF8E7CB5"/>
      </left>
      <right style="thin">
        <color rgb="FF8E7CB5"/>
      </right>
      <top style="thin">
        <color rgb="FF8E7CB5"/>
      </top>
      <bottom style="thin">
        <color rgb="FF8E7CB5"/>
      </bottom>
      <diagonal/>
    </border>
    <border diagonalUp="false" diagonalDown="false">
      <left style="thin">
        <color rgb="FFC65B54"/>
      </left>
      <right style="thin">
        <color rgb="FFC65B54"/>
      </right>
      <top style="thin">
        <color rgb="FFC65B54"/>
      </top>
      <bottom style="thin">
        <color rgb="FFC65B54"/>
      </bottom>
      <diagonal/>
    </border>
    <border diagonalUp="false" diagonalDown="false">
      <left style="thin">
        <color rgb="FFDDE3EA"/>
      </left>
      <right style="thin">
        <color rgb="FFDDE3EA"/>
      </right>
      <top style="thin">
        <color rgb="FFDDE3EA"/>
      </top>
      <bottom style="thin">
        <color rgb="FFDDE3EA"/>
      </bottom>
      <diagonal/>
    </border>
    <border diagonalUp="false" diagonalDown="false">
      <left/>
      <right/>
      <top/>
      <bottom style="thin">
        <color rgb="FF16233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0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1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0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10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4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5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9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9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9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0" fillId="6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4" fontId="21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9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0" fillId="4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4" fontId="21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2" fontId="9" fillId="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9" fillId="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6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3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3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6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4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6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1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3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1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3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3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4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5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6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17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Calibri"/>
        <charset val="1"/>
        <family val="0"/>
        <b val="1"/>
        <color rgb="FFFFFFFF"/>
      </font>
      <fill>
        <patternFill>
          <bgColor rgb="FF3E8E7E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D89A55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3A4A7A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6E8FBF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5AA0A8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8E7CB5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C65B54"/>
        </patternFill>
      </fill>
    </dxf>
    <dxf>
      <font>
        <name val="Calibri"/>
        <charset val="1"/>
        <family val="0"/>
        <b val="1"/>
        <color rgb="FF1C2536"/>
      </font>
      <fill>
        <patternFill>
          <bgColor rgb="FFDDE3EA"/>
        </patternFill>
      </fill>
    </dxf>
    <dxf>
      <font>
        <name val="Calibri"/>
        <charset val="1"/>
        <family val="0"/>
        <b val="1"/>
        <color rgb="FFC0453B"/>
      </font>
      <fill>
        <patternFill>
          <bgColor rgb="FFF6D3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35A"/>
      <rgbColor rgb="FF800080"/>
      <rgbColor rgb="FF008080"/>
      <rgbColor rgb="FFF5F7FA"/>
      <rgbColor rgb="FF7A8598"/>
      <rgbColor rgb="FF6E8FBF"/>
      <rgbColor rgb="FFC0453B"/>
      <rgbColor rgb="FFFBF3E3"/>
      <rgbColor rgb="FFEEF1F6"/>
      <rgbColor rgb="FF660066"/>
      <rgbColor rgb="FFD89A55"/>
      <rgbColor rgb="FF3A4A7A"/>
      <rgbColor rgb="FFCFD6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F0"/>
      <rgbColor rgb="FFDDE3EA"/>
      <rgbColor rgb="FFEFE4CE"/>
      <rgbColor rgb="FF99CCFF"/>
      <rgbColor rgb="FFFF99CC"/>
      <rgbColor rgb="FFCC99FF"/>
      <rgbColor rgb="FFF6D3D0"/>
      <rgbColor rgb="FF3366FF"/>
      <rgbColor rgb="FF5AA0A8"/>
      <rgbColor rgb="FF99CC00"/>
      <rgbColor rgb="FFFFCC00"/>
      <rgbColor rgb="FFFF9900"/>
      <rgbColor rgb="FFFF6600"/>
      <rgbColor rgb="FF47505E"/>
      <rgbColor rgb="FF8E7CB5"/>
      <rgbColor rgb="FF16233E"/>
      <rgbColor rgb="FF3E8E7E"/>
      <rgbColor rgb="FF34456B"/>
      <rgbColor rgb="FF1C2536"/>
      <rgbColor rgb="FF993300"/>
      <rgbColor rgb="FFC65B54"/>
      <rgbColor rgb="FF1F3AA8"/>
      <rgbColor rgb="FF2232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6" ySplit="12" topLeftCell="G13" activePane="bottomRight" state="frozen"/>
      <selection pane="topLeft" activeCell="A1" activeCellId="0" sqref="A1"/>
      <selection pane="topRight" activeCell="G1" activeCellId="0" sqref="G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4.5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8.5"/>
    <col collapsed="false" customWidth="true" hidden="false" outlineLevel="0" max="13" min="6" style="0" width="8"/>
    <col collapsed="false" customWidth="true" hidden="false" outlineLevel="0" max="14" min="14" style="0" width="8.5"/>
    <col collapsed="false" customWidth="true" hidden="false" outlineLevel="0" max="15" min="15" style="0" width="12.5"/>
    <col collapsed="false" customWidth="true" hidden="false" outlineLevel="0" max="16" min="16" style="0" width="11"/>
    <col collapsed="false" customWidth="true" hidden="false" outlineLevel="0" max="17" min="17" style="0" width="2.4"/>
  </cols>
  <sheetData>
    <row r="1" customFormat="false" ht="6" hidden="false" customHeight="true" outlineLevel="0" collapsed="false"/>
    <row r="2" customFormat="false" ht="22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2" t="s">
        <v>1</v>
      </c>
      <c r="J2" s="2"/>
      <c r="K2" s="2"/>
      <c r="L2" s="2"/>
      <c r="M2" s="2"/>
      <c r="N2" s="2"/>
      <c r="O2" s="2"/>
      <c r="P2" s="2"/>
    </row>
    <row r="3" customFormat="false" ht="18.75" hidden="false" customHeight="true" outlineLevel="0" collapsed="false">
      <c r="B3" s="1"/>
      <c r="C3" s="1"/>
      <c r="D3" s="1"/>
      <c r="E3" s="1"/>
      <c r="F3" s="1"/>
      <c r="G3" s="1"/>
      <c r="H3" s="1"/>
      <c r="I3" s="3" t="str">
        <f aca="false">"KW "&amp;WEEKNUM($D$5,21)&amp;"   ·   "&amp;TEXT($D$5,"DD.MM.")&amp;" – "&amp;TEXT($D$5+6,"DD.MM.YYYY")</f>
        <v>KW 3   ·   12.01. – 18.01.2026</v>
      </c>
      <c r="J3" s="3"/>
      <c r="K3" s="3"/>
      <c r="L3" s="3"/>
      <c r="M3" s="3"/>
      <c r="N3" s="3"/>
      <c r="O3" s="3"/>
      <c r="P3" s="3"/>
    </row>
    <row r="4" customFormat="false" ht="18" hidden="false" customHeight="true" outlineLevel="0" collapsed="false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customFormat="false" ht="19.5" hidden="false" customHeight="true" outlineLevel="0" collapsed="false">
      <c r="B5" s="5" t="s">
        <v>3</v>
      </c>
      <c r="C5" s="5"/>
      <c r="D5" s="6" t="n">
        <v>46034</v>
      </c>
      <c r="E5" s="6"/>
      <c r="F5" s="5" t="s">
        <v>4</v>
      </c>
      <c r="G5" s="5"/>
      <c r="H5" s="5"/>
      <c r="I5" s="7" t="s">
        <v>5</v>
      </c>
      <c r="J5" s="7"/>
      <c r="K5" s="7"/>
      <c r="L5" s="5" t="s">
        <v>6</v>
      </c>
      <c r="M5" s="5"/>
      <c r="N5" s="8" t="n">
        <v>46030</v>
      </c>
      <c r="O5" s="8"/>
      <c r="P5" s="8"/>
    </row>
    <row r="6" customFormat="false" ht="3.75" hidden="false" customHeight="true" outlineLevel="0" collapsed="false"/>
    <row r="7" customFormat="false" ht="15.75" hidden="false" customHeight="true" outlineLevel="0" collapsed="false">
      <c r="B7" s="9" t="s">
        <v>7</v>
      </c>
      <c r="C7" s="9"/>
      <c r="D7" s="9"/>
      <c r="E7" s="9" t="s">
        <v>8</v>
      </c>
      <c r="F7" s="9"/>
      <c r="G7" s="9"/>
      <c r="H7" s="9" t="s">
        <v>9</v>
      </c>
      <c r="I7" s="9"/>
      <c r="J7" s="9"/>
      <c r="K7" s="9" t="s">
        <v>10</v>
      </c>
      <c r="L7" s="9"/>
      <c r="M7" s="9"/>
      <c r="N7" s="9" t="s">
        <v>11</v>
      </c>
      <c r="O7" s="9"/>
      <c r="P7" s="9"/>
    </row>
    <row r="8" customFormat="false" ht="27.75" hidden="false" customHeight="true" outlineLevel="0" collapsed="false">
      <c r="B8" s="10" t="n">
        <f aca="false">COUNTA(C13:C21)</f>
        <v>9</v>
      </c>
      <c r="C8" s="10"/>
      <c r="D8" s="10"/>
      <c r="E8" s="11" t="n">
        <f aca="false">SUM(N13:N21)</f>
        <v>298.5</v>
      </c>
      <c r="F8" s="11"/>
      <c r="G8" s="11"/>
      <c r="H8" s="12" t="n">
        <f aca="false">SUM(P13:P21)</f>
        <v>6581.25</v>
      </c>
      <c r="I8" s="12"/>
      <c r="J8" s="12"/>
      <c r="K8" s="13" t="n">
        <f aca="false">IF(SUM(E13:E21)=0,0,SUM(N13:N21)/SUM(E13:E21))</f>
        <v>0.969155844155844</v>
      </c>
      <c r="L8" s="13"/>
      <c r="M8" s="13"/>
      <c r="N8" s="14" t="n">
        <f aca="false">COUNTIF(G13:M21,"U")+COUNTIF(G13:M21,"K")</f>
        <v>3</v>
      </c>
      <c r="O8" s="14"/>
      <c r="P8" s="14"/>
    </row>
    <row r="9" customFormat="false" ht="7.5" hidden="false" customHeight="true" outlineLevel="0" collapsed="false"/>
    <row r="10" customFormat="false" ht="19.5" hidden="false" customHeight="true" outlineLevel="0" collapsed="false">
      <c r="B10" s="15" t="str">
        <f aca="false">"WOCHENEINSATZ   ·   KW "&amp;WEEKNUM($D$5,21)&amp;"   ·   "&amp;TEXT($D$5,"DD.MM.")&amp;"–"&amp;TEXT($D$5+6,"DD.MM.YYYY")</f>
        <v>WOCHENEINSATZ   ·   KW 3   ·   12.01.–18.01.2026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customFormat="false" ht="15.75" hidden="false" customHeight="true" outlineLevel="0" collapsed="false">
      <c r="B11" s="16" t="s">
        <v>12</v>
      </c>
      <c r="C11" s="16" t="s">
        <v>13</v>
      </c>
      <c r="D11" s="16" t="s">
        <v>14</v>
      </c>
      <c r="E11" s="16" t="s">
        <v>15</v>
      </c>
      <c r="F11" s="16" t="s">
        <v>16</v>
      </c>
      <c r="G11" s="16" t="s">
        <v>17</v>
      </c>
      <c r="H11" s="16" t="s">
        <v>18</v>
      </c>
      <c r="I11" s="16" t="s">
        <v>19</v>
      </c>
      <c r="J11" s="16" t="s">
        <v>20</v>
      </c>
      <c r="K11" s="16" t="s">
        <v>21</v>
      </c>
      <c r="L11" s="17" t="s">
        <v>22</v>
      </c>
      <c r="M11" s="17" t="s">
        <v>23</v>
      </c>
      <c r="N11" s="16" t="s">
        <v>24</v>
      </c>
      <c r="O11" s="16" t="s">
        <v>25</v>
      </c>
      <c r="P11" s="16" t="s">
        <v>26</v>
      </c>
    </row>
    <row r="12" customFormat="false" ht="15" hidden="false" customHeight="true" outlineLevel="0" collapsed="false">
      <c r="B12" s="16"/>
      <c r="C12" s="16"/>
      <c r="D12" s="16"/>
      <c r="E12" s="16"/>
      <c r="F12" s="16"/>
      <c r="G12" s="18" t="n">
        <f aca="false">$D$5+0</f>
        <v>46034</v>
      </c>
      <c r="H12" s="18" t="n">
        <f aca="false">$D$5+1</f>
        <v>46035</v>
      </c>
      <c r="I12" s="18" t="n">
        <f aca="false">$D$5+2</f>
        <v>46036</v>
      </c>
      <c r="J12" s="18" t="n">
        <f aca="false">$D$5+3</f>
        <v>46037</v>
      </c>
      <c r="K12" s="18" t="n">
        <f aca="false">$D$5+4</f>
        <v>46038</v>
      </c>
      <c r="L12" s="19" t="n">
        <f aca="false">$D$5+5</f>
        <v>46039</v>
      </c>
      <c r="M12" s="19" t="n">
        <f aca="false">$D$5+6</f>
        <v>46040</v>
      </c>
      <c r="N12" s="16"/>
      <c r="O12" s="16"/>
      <c r="P12" s="16"/>
    </row>
    <row r="13" customFormat="false" ht="19.5" hidden="false" customHeight="true" outlineLevel="0" collapsed="false">
      <c r="B13" s="20" t="n">
        <v>1</v>
      </c>
      <c r="C13" s="21" t="s">
        <v>27</v>
      </c>
      <c r="D13" s="22" t="s">
        <v>28</v>
      </c>
      <c r="E13" s="23" t="n">
        <v>40</v>
      </c>
      <c r="F13" s="24" t="n">
        <v>32</v>
      </c>
      <c r="G13" s="25" t="s">
        <v>29</v>
      </c>
      <c r="H13" s="25" t="s">
        <v>29</v>
      </c>
      <c r="I13" s="25" t="s">
        <v>29</v>
      </c>
      <c r="J13" s="25" t="s">
        <v>30</v>
      </c>
      <c r="K13" s="25" t="s">
        <v>29</v>
      </c>
      <c r="L13" s="26" t="s">
        <v>31</v>
      </c>
      <c r="M13" s="26" t="s">
        <v>31</v>
      </c>
      <c r="N13" s="27" t="n">
        <f aca="false">SUMPRODUCT(COUNTIF(G13:M13,$C$35:$C$42)*$K$35:$K$42)</f>
        <v>37.5</v>
      </c>
      <c r="O13" s="28" t="n">
        <f aca="false">IF(E13=0,0,N13/E13)</f>
        <v>0.9375</v>
      </c>
      <c r="P13" s="29" t="n">
        <f aca="false">N13*F13</f>
        <v>1200</v>
      </c>
    </row>
    <row r="14" customFormat="false" ht="19.5" hidden="false" customHeight="true" outlineLevel="0" collapsed="false">
      <c r="B14" s="30" t="n">
        <v>2</v>
      </c>
      <c r="C14" s="31" t="s">
        <v>32</v>
      </c>
      <c r="D14" s="32" t="s">
        <v>33</v>
      </c>
      <c r="E14" s="23" t="n">
        <v>40</v>
      </c>
      <c r="F14" s="24" t="n">
        <v>24.5</v>
      </c>
      <c r="G14" s="33" t="s">
        <v>34</v>
      </c>
      <c r="H14" s="33" t="s">
        <v>34</v>
      </c>
      <c r="I14" s="33" t="s">
        <v>35</v>
      </c>
      <c r="J14" s="33" t="s">
        <v>35</v>
      </c>
      <c r="K14" s="33" t="s">
        <v>34</v>
      </c>
      <c r="L14" s="26" t="s">
        <v>31</v>
      </c>
      <c r="M14" s="26" t="s">
        <v>31</v>
      </c>
      <c r="N14" s="34" t="n">
        <f aca="false">SUMPRODUCT(COUNTIF(G14:M14,$C$35:$C$42)*$K$35:$K$42)</f>
        <v>40</v>
      </c>
      <c r="O14" s="35" t="n">
        <f aca="false">IF(E14=0,0,N14/E14)</f>
        <v>1</v>
      </c>
      <c r="P14" s="36" t="n">
        <f aca="false">N14*F14</f>
        <v>980</v>
      </c>
    </row>
    <row r="15" customFormat="false" ht="19.5" hidden="false" customHeight="true" outlineLevel="0" collapsed="false">
      <c r="B15" s="20" t="n">
        <v>3</v>
      </c>
      <c r="C15" s="21" t="s">
        <v>36</v>
      </c>
      <c r="D15" s="22" t="s">
        <v>37</v>
      </c>
      <c r="E15" s="23" t="n">
        <v>38</v>
      </c>
      <c r="F15" s="24" t="n">
        <v>21</v>
      </c>
      <c r="G15" s="25" t="s">
        <v>34</v>
      </c>
      <c r="H15" s="25" t="s">
        <v>34</v>
      </c>
      <c r="I15" s="25" t="s">
        <v>35</v>
      </c>
      <c r="J15" s="25" t="s">
        <v>35</v>
      </c>
      <c r="K15" s="25" t="s">
        <v>30</v>
      </c>
      <c r="L15" s="26" t="s">
        <v>31</v>
      </c>
      <c r="M15" s="26" t="s">
        <v>31</v>
      </c>
      <c r="N15" s="27" t="n">
        <f aca="false">SUMPRODUCT(COUNTIF(G15:M15,$C$35:$C$42)*$K$35:$K$42)</f>
        <v>39.5</v>
      </c>
      <c r="O15" s="28" t="n">
        <f aca="false">IF(E15=0,0,N15/E15)</f>
        <v>1.03947368421053</v>
      </c>
      <c r="P15" s="29" t="n">
        <f aca="false">N15*F15</f>
        <v>829.5</v>
      </c>
    </row>
    <row r="16" customFormat="false" ht="19.5" hidden="false" customHeight="true" outlineLevel="0" collapsed="false">
      <c r="B16" s="30" t="n">
        <v>4</v>
      </c>
      <c r="C16" s="31" t="s">
        <v>38</v>
      </c>
      <c r="D16" s="32" t="s">
        <v>37</v>
      </c>
      <c r="E16" s="23" t="n">
        <v>40</v>
      </c>
      <c r="F16" s="24" t="n">
        <v>21.5</v>
      </c>
      <c r="G16" s="33" t="s">
        <v>39</v>
      </c>
      <c r="H16" s="33" t="s">
        <v>39</v>
      </c>
      <c r="I16" s="33" t="s">
        <v>39</v>
      </c>
      <c r="J16" s="33" t="s">
        <v>39</v>
      </c>
      <c r="K16" s="33" t="s">
        <v>31</v>
      </c>
      <c r="L16" s="26" t="s">
        <v>31</v>
      </c>
      <c r="M16" s="26" t="s">
        <v>34</v>
      </c>
      <c r="N16" s="34" t="n">
        <f aca="false">SUMPRODUCT(COUNTIF(G16:M16,$C$35:$C$42)*$K$35:$K$42)</f>
        <v>40</v>
      </c>
      <c r="O16" s="35" t="n">
        <f aca="false">IF(E16=0,0,N16/E16)</f>
        <v>1</v>
      </c>
      <c r="P16" s="36" t="n">
        <f aca="false">N16*F16</f>
        <v>860</v>
      </c>
    </row>
    <row r="17" customFormat="false" ht="19.5" hidden="false" customHeight="true" outlineLevel="0" collapsed="false">
      <c r="B17" s="20" t="n">
        <v>5</v>
      </c>
      <c r="C17" s="21" t="s">
        <v>40</v>
      </c>
      <c r="D17" s="22" t="s">
        <v>37</v>
      </c>
      <c r="E17" s="23" t="n">
        <v>30</v>
      </c>
      <c r="F17" s="24" t="n">
        <v>19.5</v>
      </c>
      <c r="G17" s="25" t="s">
        <v>34</v>
      </c>
      <c r="H17" s="25" t="s">
        <v>34</v>
      </c>
      <c r="I17" s="25" t="s">
        <v>41</v>
      </c>
      <c r="J17" s="25" t="s">
        <v>34</v>
      </c>
      <c r="K17" s="25" t="s">
        <v>29</v>
      </c>
      <c r="L17" s="26" t="s">
        <v>31</v>
      </c>
      <c r="M17" s="26" t="s">
        <v>31</v>
      </c>
      <c r="N17" s="27" t="n">
        <f aca="false">SUMPRODUCT(COUNTIF(G17:M17,$C$35:$C$42)*$K$35:$K$42)</f>
        <v>31.5</v>
      </c>
      <c r="O17" s="28" t="n">
        <f aca="false">IF(E17=0,0,N17/E17)</f>
        <v>1.05</v>
      </c>
      <c r="P17" s="29" t="n">
        <f aca="false">N17*F17</f>
        <v>614.25</v>
      </c>
    </row>
    <row r="18" customFormat="false" ht="19.5" hidden="false" customHeight="true" outlineLevel="0" collapsed="false">
      <c r="B18" s="30" t="n">
        <v>6</v>
      </c>
      <c r="C18" s="31" t="s">
        <v>42</v>
      </c>
      <c r="D18" s="32" t="s">
        <v>43</v>
      </c>
      <c r="E18" s="23" t="n">
        <v>40</v>
      </c>
      <c r="F18" s="24" t="n">
        <v>20</v>
      </c>
      <c r="G18" s="33" t="s">
        <v>35</v>
      </c>
      <c r="H18" s="33" t="s">
        <v>35</v>
      </c>
      <c r="I18" s="33" t="s">
        <v>35</v>
      </c>
      <c r="J18" s="33" t="s">
        <v>34</v>
      </c>
      <c r="K18" s="33" t="s">
        <v>34</v>
      </c>
      <c r="L18" s="26" t="s">
        <v>31</v>
      </c>
      <c r="M18" s="26" t="s">
        <v>31</v>
      </c>
      <c r="N18" s="34" t="n">
        <f aca="false">SUMPRODUCT(COUNTIF(G18:M18,$C$35:$C$42)*$K$35:$K$42)</f>
        <v>40</v>
      </c>
      <c r="O18" s="35" t="n">
        <f aca="false">IF(E18=0,0,N18/E18)</f>
        <v>1</v>
      </c>
      <c r="P18" s="36" t="n">
        <f aca="false">N18*F18</f>
        <v>800</v>
      </c>
    </row>
    <row r="19" customFormat="false" ht="19.5" hidden="false" customHeight="true" outlineLevel="0" collapsed="false">
      <c r="B19" s="20" t="n">
        <v>7</v>
      </c>
      <c r="C19" s="21" t="s">
        <v>44</v>
      </c>
      <c r="D19" s="22" t="s">
        <v>43</v>
      </c>
      <c r="E19" s="23" t="n">
        <v>25</v>
      </c>
      <c r="F19" s="24" t="n">
        <v>18.5</v>
      </c>
      <c r="G19" s="25" t="s">
        <v>34</v>
      </c>
      <c r="H19" s="25" t="s">
        <v>31</v>
      </c>
      <c r="I19" s="25" t="s">
        <v>35</v>
      </c>
      <c r="J19" s="25" t="s">
        <v>31</v>
      </c>
      <c r="K19" s="25" t="s">
        <v>34</v>
      </c>
      <c r="L19" s="26" t="s">
        <v>31</v>
      </c>
      <c r="M19" s="26" t="s">
        <v>31</v>
      </c>
      <c r="N19" s="27" t="n">
        <f aca="false">SUMPRODUCT(COUNTIF(G19:M19,$C$35:$C$42)*$K$35:$K$42)</f>
        <v>24</v>
      </c>
      <c r="O19" s="28" t="n">
        <f aca="false">IF(E19=0,0,N19/E19)</f>
        <v>0.96</v>
      </c>
      <c r="P19" s="29" t="n">
        <f aca="false">N19*F19</f>
        <v>444</v>
      </c>
    </row>
    <row r="20" customFormat="false" ht="19.5" hidden="false" customHeight="true" outlineLevel="0" collapsed="false">
      <c r="B20" s="30" t="n">
        <v>8</v>
      </c>
      <c r="C20" s="31" t="s">
        <v>45</v>
      </c>
      <c r="D20" s="32" t="s">
        <v>46</v>
      </c>
      <c r="E20" s="23" t="n">
        <v>20</v>
      </c>
      <c r="F20" s="24" t="n">
        <v>16</v>
      </c>
      <c r="G20" s="33" t="s">
        <v>30</v>
      </c>
      <c r="H20" s="33" t="s">
        <v>31</v>
      </c>
      <c r="I20" s="33" t="s">
        <v>30</v>
      </c>
      <c r="J20" s="33" t="s">
        <v>31</v>
      </c>
      <c r="K20" s="33" t="s">
        <v>30</v>
      </c>
      <c r="L20" s="26" t="s">
        <v>31</v>
      </c>
      <c r="M20" s="26" t="s">
        <v>31</v>
      </c>
      <c r="N20" s="34" t="n">
        <f aca="false">SUMPRODUCT(COUNTIF(G20:M20,$C$35:$C$42)*$K$35:$K$42)</f>
        <v>22.5</v>
      </c>
      <c r="O20" s="35" t="n">
        <f aca="false">IF(E20=0,0,N20/E20)</f>
        <v>1.125</v>
      </c>
      <c r="P20" s="36" t="n">
        <f aca="false">N20*F20</f>
        <v>360</v>
      </c>
    </row>
    <row r="21" customFormat="false" ht="19.5" hidden="false" customHeight="true" outlineLevel="0" collapsed="false">
      <c r="B21" s="20" t="n">
        <v>9</v>
      </c>
      <c r="C21" s="21" t="s">
        <v>47</v>
      </c>
      <c r="D21" s="22" t="s">
        <v>37</v>
      </c>
      <c r="E21" s="23" t="n">
        <v>35</v>
      </c>
      <c r="F21" s="24" t="n">
        <v>21</v>
      </c>
      <c r="G21" s="25" t="s">
        <v>34</v>
      </c>
      <c r="H21" s="25" t="s">
        <v>34</v>
      </c>
      <c r="I21" s="25" t="s">
        <v>48</v>
      </c>
      <c r="J21" s="25" t="s">
        <v>48</v>
      </c>
      <c r="K21" s="25" t="s">
        <v>30</v>
      </c>
      <c r="L21" s="26" t="s">
        <v>31</v>
      </c>
      <c r="M21" s="26" t="s">
        <v>31</v>
      </c>
      <c r="N21" s="27" t="n">
        <f aca="false">SUMPRODUCT(COUNTIF(G21:M21,$C$35:$C$42)*$K$35:$K$42)</f>
        <v>23.5</v>
      </c>
      <c r="O21" s="28" t="n">
        <f aca="false">IF(E21=0,0,N21/E21)</f>
        <v>0.671428571428571</v>
      </c>
      <c r="P21" s="29" t="n">
        <f aca="false">N21*F21</f>
        <v>493.5</v>
      </c>
    </row>
    <row r="22" customFormat="false" ht="19.5" hidden="false" customHeight="true" outlineLevel="0" collapsed="false">
      <c r="B22" s="37" t="s">
        <v>49</v>
      </c>
      <c r="C22" s="37"/>
      <c r="D22" s="37"/>
      <c r="E22" s="38" t="n">
        <f aca="false">SUM(E13:E21)</f>
        <v>308</v>
      </c>
      <c r="F22" s="39"/>
      <c r="G22" s="40" t="n">
        <f aca="false">SUMPRODUCT(--ISNUMBER(MATCH(G13:G21,{"F";"S";"N";"T";"H"},0)))</f>
        <v>9</v>
      </c>
      <c r="H22" s="40" t="n">
        <f aca="false">SUMPRODUCT(--ISNUMBER(MATCH(H13:H21,{"F";"S";"N";"T";"H"},0)))</f>
        <v>7</v>
      </c>
      <c r="I22" s="40" t="n">
        <f aca="false">SUMPRODUCT(--ISNUMBER(MATCH(I13:I21,{"F";"S";"N";"T";"H"},0)))</f>
        <v>7</v>
      </c>
      <c r="J22" s="40" t="n">
        <f aca="false">SUMPRODUCT(--ISNUMBER(MATCH(J13:J21,{"F";"S";"N";"T";"H"},0)))</f>
        <v>6</v>
      </c>
      <c r="K22" s="40" t="n">
        <f aca="false">SUMPRODUCT(--ISNUMBER(MATCH(K13:K21,{"F";"S";"N";"T";"H"},0)))</f>
        <v>8</v>
      </c>
      <c r="L22" s="40" t="n">
        <f aca="false">SUMPRODUCT(--ISNUMBER(MATCH(L13:L21,{"F";"S";"N";"T";"H"},0)))</f>
        <v>0</v>
      </c>
      <c r="M22" s="40" t="n">
        <f aca="false">SUMPRODUCT(--ISNUMBER(MATCH(M13:M21,{"F";"S";"N";"T";"H"},0)))</f>
        <v>1</v>
      </c>
      <c r="N22" s="38" t="n">
        <f aca="false">SUM(N13:N21)</f>
        <v>298.5</v>
      </c>
      <c r="O22" s="41" t="n">
        <f aca="false">IF(E22=0,0,N22/E22)</f>
        <v>0.969155844155844</v>
      </c>
      <c r="P22" s="42" t="n">
        <f aca="false">SUM(P13:P21)</f>
        <v>6581.25</v>
      </c>
    </row>
    <row r="23" customFormat="false" ht="7.5" hidden="false" customHeight="true" outlineLevel="0" collapsed="false"/>
    <row r="24" customFormat="false" ht="19.5" hidden="false" customHeight="true" outlineLevel="0" collapsed="false">
      <c r="B24" s="15" t="s">
        <v>50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customFormat="false" ht="15" hidden="false" customHeight="true" outlineLevel="0" collapsed="false">
      <c r="B25" s="43" t="s">
        <v>51</v>
      </c>
      <c r="C25" s="43"/>
      <c r="D25" s="43"/>
      <c r="E25" s="43"/>
      <c r="F25" s="43"/>
      <c r="G25" s="16" t="s">
        <v>17</v>
      </c>
      <c r="H25" s="16" t="s">
        <v>18</v>
      </c>
      <c r="I25" s="16" t="s">
        <v>19</v>
      </c>
      <c r="J25" s="16" t="s">
        <v>20</v>
      </c>
      <c r="K25" s="16" t="s">
        <v>21</v>
      </c>
      <c r="L25" s="17" t="s">
        <v>22</v>
      </c>
      <c r="M25" s="17" t="s">
        <v>23</v>
      </c>
      <c r="N25" s="16" t="s">
        <v>52</v>
      </c>
      <c r="O25" s="16"/>
      <c r="P25" s="16"/>
    </row>
    <row r="26" customFormat="false" ht="15" hidden="false" customHeight="true" outlineLevel="0" collapsed="false">
      <c r="B26" s="44" t="s">
        <v>53</v>
      </c>
      <c r="C26" s="44"/>
      <c r="D26" s="44"/>
      <c r="E26" s="44"/>
      <c r="F26" s="44"/>
      <c r="G26" s="45" t="n">
        <f aca="false">COUNTIF(G13:G21,"F")</f>
        <v>5</v>
      </c>
      <c r="H26" s="45" t="n">
        <f aca="false">COUNTIF(H13:H21,"F")</f>
        <v>4</v>
      </c>
      <c r="I26" s="45" t="n">
        <f aca="false">COUNTIF(I13:I21,"F")</f>
        <v>0</v>
      </c>
      <c r="J26" s="45" t="n">
        <f aca="false">COUNTIF(J13:J21,"F")</f>
        <v>2</v>
      </c>
      <c r="K26" s="45" t="n">
        <f aca="false">COUNTIF(K13:K21,"F")</f>
        <v>3</v>
      </c>
      <c r="L26" s="45" t="n">
        <f aca="false">COUNTIF(L13:L21,"F")</f>
        <v>0</v>
      </c>
      <c r="M26" s="45" t="n">
        <f aca="false">COUNTIF(M13:M21,"F")</f>
        <v>1</v>
      </c>
      <c r="N26" s="46" t="n">
        <f aca="false">COUNTIF(G13:M21,"F")</f>
        <v>15</v>
      </c>
      <c r="O26" s="46"/>
      <c r="P26" s="46"/>
    </row>
    <row r="27" customFormat="false" ht="15" hidden="false" customHeight="true" outlineLevel="0" collapsed="false">
      <c r="B27" s="47" t="s">
        <v>54</v>
      </c>
      <c r="C27" s="47"/>
      <c r="D27" s="47"/>
      <c r="E27" s="47"/>
      <c r="F27" s="47"/>
      <c r="G27" s="48" t="n">
        <f aca="false">COUNTIF(G13:G21,"S")</f>
        <v>1</v>
      </c>
      <c r="H27" s="48" t="n">
        <f aca="false">COUNTIF(H13:H21,"S")</f>
        <v>1</v>
      </c>
      <c r="I27" s="48" t="n">
        <f aca="false">COUNTIF(I13:I21,"S")</f>
        <v>4</v>
      </c>
      <c r="J27" s="48" t="n">
        <f aca="false">COUNTIF(J13:J21,"S")</f>
        <v>2</v>
      </c>
      <c r="K27" s="48" t="n">
        <f aca="false">COUNTIF(K13:K21,"S")</f>
        <v>0</v>
      </c>
      <c r="L27" s="48" t="n">
        <f aca="false">COUNTIF(L13:L21,"S")</f>
        <v>0</v>
      </c>
      <c r="M27" s="48" t="n">
        <f aca="false">COUNTIF(M13:M21,"S")</f>
        <v>0</v>
      </c>
      <c r="N27" s="49" t="n">
        <f aca="false">COUNTIF(G13:M21,"S")</f>
        <v>8</v>
      </c>
      <c r="O27" s="49"/>
      <c r="P27" s="49"/>
    </row>
    <row r="28" customFormat="false" ht="15" hidden="false" customHeight="true" outlineLevel="0" collapsed="false">
      <c r="B28" s="50" t="s">
        <v>55</v>
      </c>
      <c r="C28" s="50"/>
      <c r="D28" s="50"/>
      <c r="E28" s="50"/>
      <c r="F28" s="50"/>
      <c r="G28" s="45" t="n">
        <f aca="false">COUNTIF(G13:G21,"N")</f>
        <v>1</v>
      </c>
      <c r="H28" s="45" t="n">
        <f aca="false">COUNTIF(H13:H21,"N")</f>
        <v>1</v>
      </c>
      <c r="I28" s="45" t="n">
        <f aca="false">COUNTIF(I13:I21,"N")</f>
        <v>1</v>
      </c>
      <c r="J28" s="45" t="n">
        <f aca="false">COUNTIF(J13:J21,"N")</f>
        <v>1</v>
      </c>
      <c r="K28" s="45" t="n">
        <f aca="false">COUNTIF(K13:K21,"N")</f>
        <v>0</v>
      </c>
      <c r="L28" s="45" t="n">
        <f aca="false">COUNTIF(L13:L21,"N")</f>
        <v>0</v>
      </c>
      <c r="M28" s="45" t="n">
        <f aca="false">COUNTIF(M13:M21,"N")</f>
        <v>0</v>
      </c>
      <c r="N28" s="46" t="n">
        <f aca="false">COUNTIF(G13:M21,"N")</f>
        <v>4</v>
      </c>
      <c r="O28" s="46"/>
      <c r="P28" s="46"/>
    </row>
    <row r="29" customFormat="false" ht="15" hidden="false" customHeight="true" outlineLevel="0" collapsed="false">
      <c r="B29" s="51" t="s">
        <v>56</v>
      </c>
      <c r="C29" s="51"/>
      <c r="D29" s="51"/>
      <c r="E29" s="51"/>
      <c r="F29" s="51"/>
      <c r="G29" s="48" t="n">
        <f aca="false">COUNTIF(G13:G21,"T")</f>
        <v>1</v>
      </c>
      <c r="H29" s="48" t="n">
        <f aca="false">COUNTIF(H13:H21,"T")</f>
        <v>1</v>
      </c>
      <c r="I29" s="48" t="n">
        <f aca="false">COUNTIF(I13:I21,"T")</f>
        <v>1</v>
      </c>
      <c r="J29" s="48" t="n">
        <f aca="false">COUNTIF(J13:J21,"T")</f>
        <v>0</v>
      </c>
      <c r="K29" s="48" t="n">
        <f aca="false">COUNTIF(K13:K21,"T")</f>
        <v>2</v>
      </c>
      <c r="L29" s="48" t="n">
        <f aca="false">COUNTIF(L13:L21,"T")</f>
        <v>0</v>
      </c>
      <c r="M29" s="48" t="n">
        <f aca="false">COUNTIF(M13:M21,"T")</f>
        <v>0</v>
      </c>
      <c r="N29" s="49" t="n">
        <f aca="false">COUNTIF(G13:M21,"T")</f>
        <v>5</v>
      </c>
      <c r="O29" s="49"/>
      <c r="P29" s="49"/>
    </row>
    <row r="30" customFormat="false" ht="15" hidden="false" customHeight="true" outlineLevel="0" collapsed="false">
      <c r="B30" s="52" t="s">
        <v>57</v>
      </c>
      <c r="C30" s="52"/>
      <c r="D30" s="52"/>
      <c r="E30" s="52"/>
      <c r="F30" s="52"/>
      <c r="G30" s="45" t="n">
        <f aca="false">COUNTIF(G13:G21,"H")</f>
        <v>1</v>
      </c>
      <c r="H30" s="45" t="n">
        <f aca="false">COUNTIF(H13:H21,"H")</f>
        <v>0</v>
      </c>
      <c r="I30" s="45" t="n">
        <f aca="false">COUNTIF(I13:I21,"H")</f>
        <v>1</v>
      </c>
      <c r="J30" s="45" t="n">
        <f aca="false">COUNTIF(J13:J21,"H")</f>
        <v>1</v>
      </c>
      <c r="K30" s="45" t="n">
        <f aca="false">COUNTIF(K13:K21,"H")</f>
        <v>3</v>
      </c>
      <c r="L30" s="45" t="n">
        <f aca="false">COUNTIF(L13:L21,"H")</f>
        <v>0</v>
      </c>
      <c r="M30" s="45" t="n">
        <f aca="false">COUNTIF(M13:M21,"H")</f>
        <v>0</v>
      </c>
      <c r="N30" s="46" t="n">
        <f aca="false">COUNTIF(G13:M21,"H")</f>
        <v>6</v>
      </c>
      <c r="O30" s="46"/>
      <c r="P30" s="46"/>
    </row>
    <row r="31" customFormat="false" ht="15.75" hidden="false" customHeight="true" outlineLevel="0" collapsed="false">
      <c r="B31" s="53" t="s">
        <v>58</v>
      </c>
      <c r="C31" s="53"/>
      <c r="D31" s="53"/>
      <c r="E31" s="53"/>
      <c r="F31" s="53"/>
      <c r="G31" s="54" t="n">
        <f aca="false">G22</f>
        <v>9</v>
      </c>
      <c r="H31" s="54" t="n">
        <f aca="false">H22</f>
        <v>7</v>
      </c>
      <c r="I31" s="54" t="n">
        <f aca="false">I22</f>
        <v>7</v>
      </c>
      <c r="J31" s="54" t="n">
        <f aca="false">J22</f>
        <v>6</v>
      </c>
      <c r="K31" s="54" t="n">
        <f aca="false">K22</f>
        <v>8</v>
      </c>
      <c r="L31" s="54" t="n">
        <f aca="false">L22</f>
        <v>0</v>
      </c>
      <c r="M31" s="54" t="n">
        <f aca="false">M22</f>
        <v>1</v>
      </c>
      <c r="N31" s="54" t="n">
        <f aca="false">SUM(G31:M31)</f>
        <v>38</v>
      </c>
      <c r="O31" s="54"/>
      <c r="P31" s="54"/>
    </row>
    <row r="32" customFormat="false" ht="7.5" hidden="false" customHeight="true" outlineLevel="0" collapsed="false"/>
    <row r="33" customFormat="false" ht="19.5" hidden="false" customHeight="true" outlineLevel="0" collapsed="false">
      <c r="B33" s="15" t="s">
        <v>59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customFormat="false" ht="15" hidden="false" customHeight="true" outlineLevel="0" collapsed="false">
      <c r="C34" s="16" t="s">
        <v>60</v>
      </c>
      <c r="D34" s="55" t="s">
        <v>61</v>
      </c>
      <c r="E34" s="55"/>
      <c r="F34" s="55"/>
      <c r="G34" s="55"/>
      <c r="H34" s="55"/>
      <c r="I34" s="16" t="s">
        <v>62</v>
      </c>
      <c r="J34" s="16" t="s">
        <v>63</v>
      </c>
      <c r="K34" s="16" t="s">
        <v>64</v>
      </c>
    </row>
    <row r="35" customFormat="false" ht="15.75" hidden="false" customHeight="true" outlineLevel="0" collapsed="false">
      <c r="C35" s="56" t="s">
        <v>34</v>
      </c>
      <c r="D35" s="57" t="s">
        <v>65</v>
      </c>
      <c r="E35" s="57"/>
      <c r="F35" s="57"/>
      <c r="G35" s="57"/>
      <c r="H35" s="57"/>
      <c r="I35" s="58" t="s">
        <v>66</v>
      </c>
      <c r="J35" s="58" t="s">
        <v>67</v>
      </c>
      <c r="K35" s="59" t="n">
        <v>8</v>
      </c>
    </row>
    <row r="36" customFormat="false" ht="15.75" hidden="false" customHeight="true" outlineLevel="0" collapsed="false">
      <c r="C36" s="60" t="s">
        <v>35</v>
      </c>
      <c r="D36" s="61" t="s">
        <v>68</v>
      </c>
      <c r="E36" s="61"/>
      <c r="F36" s="61"/>
      <c r="G36" s="61"/>
      <c r="H36" s="61"/>
      <c r="I36" s="62" t="s">
        <v>67</v>
      </c>
      <c r="J36" s="62" t="s">
        <v>69</v>
      </c>
      <c r="K36" s="63" t="n">
        <v>8</v>
      </c>
    </row>
    <row r="37" customFormat="false" ht="15.75" hidden="false" customHeight="true" outlineLevel="0" collapsed="false">
      <c r="C37" s="64" t="s">
        <v>39</v>
      </c>
      <c r="D37" s="57" t="s">
        <v>70</v>
      </c>
      <c r="E37" s="57"/>
      <c r="F37" s="57"/>
      <c r="G37" s="57"/>
      <c r="H37" s="57"/>
      <c r="I37" s="58" t="s">
        <v>69</v>
      </c>
      <c r="J37" s="58" t="s">
        <v>66</v>
      </c>
      <c r="K37" s="59" t="n">
        <v>8</v>
      </c>
    </row>
    <row r="38" customFormat="false" ht="15.75" hidden="false" customHeight="true" outlineLevel="0" collapsed="false">
      <c r="C38" s="65" t="s">
        <v>29</v>
      </c>
      <c r="D38" s="61" t="s">
        <v>71</v>
      </c>
      <c r="E38" s="61"/>
      <c r="F38" s="61"/>
      <c r="G38" s="61"/>
      <c r="H38" s="61"/>
      <c r="I38" s="62" t="s">
        <v>72</v>
      </c>
      <c r="J38" s="62" t="s">
        <v>73</v>
      </c>
      <c r="K38" s="63" t="n">
        <v>7.5</v>
      </c>
    </row>
    <row r="39" customFormat="false" ht="15.75" hidden="false" customHeight="true" outlineLevel="0" collapsed="false">
      <c r="C39" s="66" t="s">
        <v>30</v>
      </c>
      <c r="D39" s="57" t="s">
        <v>74</v>
      </c>
      <c r="E39" s="57"/>
      <c r="F39" s="57"/>
      <c r="G39" s="57"/>
      <c r="H39" s="57"/>
      <c r="I39" s="58" t="s">
        <v>75</v>
      </c>
      <c r="J39" s="58" t="s">
        <v>76</v>
      </c>
      <c r="K39" s="59" t="n">
        <v>7.5</v>
      </c>
    </row>
    <row r="40" customFormat="false" ht="15.75" hidden="false" customHeight="true" outlineLevel="0" collapsed="false">
      <c r="C40" s="67" t="s">
        <v>48</v>
      </c>
      <c r="D40" s="61" t="s">
        <v>77</v>
      </c>
      <c r="E40" s="61"/>
      <c r="F40" s="61"/>
      <c r="G40" s="61"/>
      <c r="H40" s="61"/>
      <c r="I40" s="62" t="s">
        <v>76</v>
      </c>
      <c r="J40" s="62" t="s">
        <v>76</v>
      </c>
      <c r="K40" s="63" t="n">
        <v>0</v>
      </c>
    </row>
    <row r="41" customFormat="false" ht="15.75" hidden="false" customHeight="true" outlineLevel="0" collapsed="false">
      <c r="C41" s="68" t="s">
        <v>41</v>
      </c>
      <c r="D41" s="57" t="s">
        <v>78</v>
      </c>
      <c r="E41" s="57"/>
      <c r="F41" s="57"/>
      <c r="G41" s="57"/>
      <c r="H41" s="57"/>
      <c r="I41" s="58" t="s">
        <v>76</v>
      </c>
      <c r="J41" s="58" t="s">
        <v>76</v>
      </c>
      <c r="K41" s="59" t="n">
        <v>0</v>
      </c>
    </row>
    <row r="42" customFormat="false" ht="15.75" hidden="false" customHeight="true" outlineLevel="0" collapsed="false">
      <c r="C42" s="69" t="s">
        <v>31</v>
      </c>
      <c r="D42" s="61" t="s">
        <v>79</v>
      </c>
      <c r="E42" s="61"/>
      <c r="F42" s="61"/>
      <c r="G42" s="61"/>
      <c r="H42" s="61"/>
      <c r="I42" s="62" t="s">
        <v>76</v>
      </c>
      <c r="J42" s="62" t="s">
        <v>76</v>
      </c>
      <c r="K42" s="63" t="n">
        <v>0</v>
      </c>
    </row>
    <row r="44" customFormat="false" ht="19.5" hidden="false" customHeight="true" outlineLevel="0" collapsed="false">
      <c r="B44" s="15" t="s">
        <v>80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customFormat="false" ht="24" hidden="false" customHeight="true" outlineLevel="0" collapsed="false">
      <c r="B45" s="70" t="s">
        <v>81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</row>
    <row r="46" customFormat="false" ht="24" hidden="false" customHeight="true" outlineLevel="0" collapsed="false">
      <c r="B46" s="70" t="s">
        <v>82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</row>
    <row r="47" customFormat="false" ht="24" hidden="false" customHeight="true" outlineLevel="0" collapsed="false">
      <c r="B47" s="70" t="s">
        <v>83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</row>
    <row r="49" customFormat="false" ht="25.5" hidden="false" customHeight="true" outlineLevel="0" collapsed="false">
      <c r="C49" s="71"/>
      <c r="D49" s="71"/>
      <c r="E49" s="71"/>
      <c r="F49" s="71"/>
      <c r="H49" s="71"/>
      <c r="I49" s="71"/>
      <c r="J49" s="71"/>
      <c r="K49" s="71"/>
      <c r="M49" s="71"/>
      <c r="N49" s="71"/>
      <c r="O49" s="71"/>
      <c r="P49" s="71"/>
    </row>
    <row r="50" customFormat="false" ht="15" hidden="false" customHeight="true" outlineLevel="0" collapsed="false">
      <c r="C50" s="72" t="s">
        <v>84</v>
      </c>
      <c r="D50" s="72"/>
      <c r="E50" s="72"/>
      <c r="F50" s="72"/>
      <c r="H50" s="72" t="s">
        <v>85</v>
      </c>
      <c r="I50" s="72"/>
      <c r="J50" s="72"/>
      <c r="K50" s="72"/>
      <c r="M50" s="72" t="s">
        <v>86</v>
      </c>
      <c r="N50" s="72"/>
      <c r="O50" s="72"/>
      <c r="P50" s="72"/>
    </row>
  </sheetData>
  <mergeCells count="65">
    <mergeCell ref="B2:H3"/>
    <mergeCell ref="I2:P2"/>
    <mergeCell ref="I3:P3"/>
    <mergeCell ref="B4:P4"/>
    <mergeCell ref="B5:C5"/>
    <mergeCell ref="D5:E5"/>
    <mergeCell ref="F5:H5"/>
    <mergeCell ref="I5:K5"/>
    <mergeCell ref="L5:M5"/>
    <mergeCell ref="N5:P5"/>
    <mergeCell ref="B7:D7"/>
    <mergeCell ref="E7:G7"/>
    <mergeCell ref="H7:J7"/>
    <mergeCell ref="K7:M7"/>
    <mergeCell ref="N7:P7"/>
    <mergeCell ref="B8:D8"/>
    <mergeCell ref="E8:G8"/>
    <mergeCell ref="H8:J8"/>
    <mergeCell ref="K8:M8"/>
    <mergeCell ref="N8:P8"/>
    <mergeCell ref="B10:P10"/>
    <mergeCell ref="B11:B12"/>
    <mergeCell ref="C11:C12"/>
    <mergeCell ref="D11:D12"/>
    <mergeCell ref="E11:E12"/>
    <mergeCell ref="F11:F12"/>
    <mergeCell ref="N11:N12"/>
    <mergeCell ref="O11:O12"/>
    <mergeCell ref="P11:P12"/>
    <mergeCell ref="B22:D22"/>
    <mergeCell ref="B24:P24"/>
    <mergeCell ref="B25:F25"/>
    <mergeCell ref="N25:P25"/>
    <mergeCell ref="B26:F26"/>
    <mergeCell ref="N26:P26"/>
    <mergeCell ref="B27:F27"/>
    <mergeCell ref="N27:P27"/>
    <mergeCell ref="B28:F28"/>
    <mergeCell ref="N28:P28"/>
    <mergeCell ref="B29:F29"/>
    <mergeCell ref="N29:P29"/>
    <mergeCell ref="B30:F30"/>
    <mergeCell ref="N30:P30"/>
    <mergeCell ref="B31:F31"/>
    <mergeCell ref="N31:P31"/>
    <mergeCell ref="B33:P33"/>
    <mergeCell ref="D34:H34"/>
    <mergeCell ref="D35:H35"/>
    <mergeCell ref="D36:H36"/>
    <mergeCell ref="D37:H37"/>
    <mergeCell ref="D38:H38"/>
    <mergeCell ref="D39:H39"/>
    <mergeCell ref="D40:H40"/>
    <mergeCell ref="D41:H41"/>
    <mergeCell ref="D42:H42"/>
    <mergeCell ref="B44:P44"/>
    <mergeCell ref="B45:P45"/>
    <mergeCell ref="B46:P46"/>
    <mergeCell ref="B47:P47"/>
    <mergeCell ref="C49:F49"/>
    <mergeCell ref="H49:K49"/>
    <mergeCell ref="M49:P49"/>
    <mergeCell ref="C50:F50"/>
    <mergeCell ref="H50:K50"/>
    <mergeCell ref="M50:P50"/>
  </mergeCells>
  <conditionalFormatting sqref="G13:M21">
    <cfRule type="cellIs" priority="2" operator="equal" aboveAverage="0" equalAverage="0" bottom="0" percent="0" rank="0" text="" dxfId="0">
      <formula>"F"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"N"</formula>
    </cfRule>
    <cfRule type="cellIs" priority="5" operator="equal" aboveAverage="0" equalAverage="0" bottom="0" percent="0" rank="0" text="" dxfId="3">
      <formula>"T"</formula>
    </cfRule>
    <cfRule type="cellIs" priority="6" operator="equal" aboveAverage="0" equalAverage="0" bottom="0" percent="0" rank="0" text="" dxfId="4">
      <formula>"H"</formula>
    </cfRule>
    <cfRule type="cellIs" priority="7" operator="equal" aboveAverage="0" equalAverage="0" bottom="0" percent="0" rank="0" text="" dxfId="5">
      <formula>"U"</formula>
    </cfRule>
    <cfRule type="cellIs" priority="8" operator="equal" aboveAverage="0" equalAverage="0" bottom="0" percent="0" rank="0" text="" dxfId="6">
      <formula>"K"</formula>
    </cfRule>
    <cfRule type="cellIs" priority="9" operator="equal" aboveAverage="0" equalAverage="0" bottom="0" percent="0" rank="0" text="" dxfId="7">
      <formula>"X"</formula>
    </cfRule>
  </conditionalFormatting>
  <conditionalFormatting sqref="O13:O21">
    <cfRule type="dataBar" priority="10">
      <dataBar showValue="1" minLength="0" maxLength="100">
        <cfvo type="num" val="0"/>
        <cfvo type="num" val="1.2"/>
        <color rgb="FF34456B"/>
      </dataBar>
      <extLst>
        <ext xmlns:x14="http://schemas.microsoft.com/office/spreadsheetml/2009/9/main" uri="{B025F937-C7B1-47D3-B67F-A62EFF666E3E}">
          <x14:id>{6FC6AE70-FE8A-427B-8161-96FD826577E6}</x14:id>
        </ext>
      </extLst>
    </cfRule>
  </conditionalFormatting>
  <conditionalFormatting sqref="N13:N21">
    <cfRule type="cellIs" priority="11" operator="greaterThan" aboveAverage="0" equalAverage="0" bottom="0" percent="0" rank="0" text="" dxfId="8">
      <formula>48</formula>
    </cfRule>
  </conditionalFormatting>
  <dataValidations count="1">
    <dataValidation allowBlank="true" error="Gültige Kürzel: F, S, N, T, H, U, K, X." errorStyle="stop" errorTitle="Ungültiges Kürzel" operator="between" prompt="F=Früh · S=Spät · N=Nacht · T=Tag · H=Homeoffice · U=Urlaub · K=Krank · X=Frei" promptTitle="Schicht" showDropDown="false" showErrorMessage="false" showInputMessage="false" sqref="G13:M21" type="list">
      <formula1>"F,S,N,T,H,U,K,X"</formula1>
      <formula2>0</formula2>
    </dataValidation>
  </dataValidation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FC6AE70-FE8A-427B-8161-96FD826577E6}">
            <x14:dataBar minLength="0" maxLength="100" axisPosition="none" gradient="true">
              <x14:cfvo type="num">
                <xm:f>0</xm:f>
              </x14:cfvo>
              <x14:cfvo type="num">
                <xm:f>1.2</xm:f>
              </x14:cfvo>
              <x14:negativeFillColor rgb="FF34456B"/>
              <x14:axisColor rgb="FF000000"/>
            </x14:dataBar>
          </x14:cfRule>
          <xm:sqref>O13:O21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2026-09-05T09:36:52Z</dcterms:created>
  <dc:creator>openpyxl</dc:creator>
  <dc:description/>
  <dc:language>en-US</dc:language>
  <cp:lastModifiedBy/>
  <dcterms:modified xsi:type="dcterms:W3CDTF">2026-09-05T09:36:52Z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