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enstplan" sheetId="1" state="visible" r:id="rId3"/>
  </sheets>
  <definedNames>
    <definedName function="false" hidden="false" localSheetId="0" name="_xlnm.Print_Area" vbProcedure="false">Dienstplan!$A$1:$Q$46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<sst xmlns="http://schemas.openxmlformats.org/spreadsheetml/2006/main" count="158" uniqueCount="83">
  <si>
    <t xml:space="preserve">DIENSTPLAN</t>
  </si>
  <si>
    <t xml:space="preserve">Meridian Service GmbH
Betrieb &amp; Empfang  ·  Musterstadt</t>
  </si>
  <si>
    <t xml:space="preserve">Wöchentliche Personaleinsatzplanung  ·  Schichten, Plan-Stunden und Besetzung im Überblick</t>
  </si>
  <si>
    <t xml:space="preserve">PLANUNGSZEITRAUM &amp; STANDORT</t>
  </si>
  <si>
    <t xml:space="preserve">Team / Abteilung</t>
  </si>
  <si>
    <t xml:space="preserve">Team Betrieb</t>
  </si>
  <si>
    <t xml:space="preserve">Woche ab (Mo)</t>
  </si>
  <si>
    <t xml:space="preserve">KW</t>
  </si>
  <si>
    <t xml:space="preserve">Kosten ges.</t>
  </si>
  <si>
    <t xml:space="preserve">Standort</t>
  </si>
  <si>
    <t xml:space="preserve">Musterstadt</t>
  </si>
  <si>
    <t xml:space="preserve">bis Sonntag</t>
  </si>
  <si>
    <t xml:space="preserve">Status</t>
  </si>
  <si>
    <t xml:space="preserve">Entwurf</t>
  </si>
  <si>
    <t xml:space="preserve">Erstellt am</t>
  </si>
  <si>
    <t xml:space="preserve">PERSONALEINSATZ (MO–SO)</t>
  </si>
  <si>
    <t xml:space="preserve">Nr.</t>
  </si>
  <si>
    <t xml:space="preserve">Mitarbeiter/in</t>
  </si>
  <si>
    <t xml:space="preserve">Funktion</t>
  </si>
  <si>
    <t xml:space="preserve">Vertrag
h/Wo</t>
  </si>
  <si>
    <t xml:space="preserve">Satz
€/h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</si>
  <si>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</si>
  <si>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</si>
  <si>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</si>
  <si>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</si>
  <si>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</si>
  <si>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</si>
  <si>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</si>
  <si>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Plan-
Std</t>
  </si>
  <si>
    <t xml:space="preserve">Saldo</t>
  </si>
  <si>
    <t xml:space="preserve">Kosten</t>
  </si>
  <si>
    <t xml:space="preserve">Sabine Lorenz</t>
  </si>
  <si>
    <t xml:space="preserve">Teamleitung</t>
  </si>
  <si>
    <t xml:space="preserve">F</t>
  </si>
  <si>
    <t xml:space="preserve">T</t>
  </si>
  <si>
    <t xml:space="preserve">X</t>
  </si>
  <si>
    <t xml:space="preserve">Kevin Arndt</t>
  </si>
  <si>
    <t xml:space="preserve">Fachkraft</t>
  </si>
  <si>
    <t xml:space="preserve">S</t>
  </si>
  <si>
    <t xml:space="preserve">Melanie Groß</t>
  </si>
  <si>
    <t xml:space="preserve">K</t>
  </si>
  <si>
    <t xml:space="preserve">Ömer Yıldız</t>
  </si>
  <si>
    <t xml:space="preserve">N</t>
  </si>
  <si>
    <t xml:space="preserve">Julia Petersen</t>
  </si>
  <si>
    <t xml:space="preserve">U</t>
  </si>
  <si>
    <t xml:space="preserve">Andreas Brandt</t>
  </si>
  <si>
    <t xml:space="preserve">Aushilfe (Minijob)</t>
  </si>
  <si>
    <t xml:space="preserve">Carina Vogt</t>
  </si>
  <si>
    <t xml:space="preserve">Tim Hofmann</t>
  </si>
  <si>
    <t xml:space="preserve">Auszubildender</t>
  </si>
  <si>
    <t xml:space="preserve">TEAM GESAMT</t>
  </si>
  <si>
    <t xml:space="preserve">BESETZUNG JE TAG (ANZAHL MITARBEITENDE IM DIENST)</t>
  </si>
  <si>
    <t xml:space="preserve">Schicht</t>
  </si>
  <si>
    <t xml:space="preserve">Summe Woche</t>
  </si>
  <si>
    <t xml:space="preserve">  Frühdienst (F)</t>
  </si>
  <si>
    <t xml:space="preserve">  Spätdienst (S)</t>
  </si>
  <si>
    <t xml:space="preserve">  Nachtdienst (N)</t>
  </si>
  <si>
    <t xml:space="preserve">  Tagdienst (T)</t>
  </si>
  <si>
    <t xml:space="preserve">  Besetzt gesamt (F+S+N+T)</t>
  </si>
  <si>
    <t xml:space="preserve">SCHICHTMODELLE &amp; LEGENDE</t>
  </si>
  <si>
    <t xml:space="preserve">Kürzel</t>
  </si>
  <si>
    <t xml:space="preserve">Bezeichnung</t>
  </si>
  <si>
    <t xml:space="preserve">Von</t>
  </si>
  <si>
    <t xml:space="preserve">Bis</t>
  </si>
  <si>
    <t xml:space="preserve">Std/Tag</t>
  </si>
  <si>
    <t xml:space="preserve">Frühdienst</t>
  </si>
  <si>
    <t xml:space="preserve">06:00</t>
  </si>
  <si>
    <t xml:space="preserve">14:00</t>
  </si>
  <si>
    <t xml:space="preserve">Spätdienst</t>
  </si>
  <si>
    <t xml:space="preserve">22:00</t>
  </si>
  <si>
    <t xml:space="preserve">Nachtdienst</t>
  </si>
  <si>
    <t xml:space="preserve">Tagdienst</t>
  </si>
  <si>
    <t xml:space="preserve">09:00</t>
  </si>
  <si>
    <t xml:space="preserve">17:00</t>
  </si>
  <si>
    <t xml:space="preserve">Urlaub</t>
  </si>
  <si>
    <t xml:space="preserve">–</t>
  </si>
  <si>
    <t xml:space="preserve">Krank</t>
  </si>
  <si>
    <t xml:space="preserve">Frei / dienstfrei</t>
  </si>
  <si>
    <t xml:space="preserve">HINWEISE</t>
  </si>
  <si>
    <t xml:space="preserve">•  Eingabe: In den Tageszellen (Mo–So) je Mitarbeiter/in ein Kürzel aus der Auswahlliste wählen (F, S, N, T, U, K, X). Plan-Std, Saldo, Kosten und Besetzung berechnen sich automatisch.</t>
  </si>
  <si>
    <t xml:space="preserve">•  Plan-Std = Summe der Schichtstunden laut Tabelle „Schichtmodelle“.  Saldo = Plan-Std − Vertrag (h/Woche).  Kosten = Plan-Std × Satz.</t>
  </si>
  <si>
    <t xml:space="preserve">•  Rot markierte Plan-Std überschreiten 48 h/Woche (ArbZG-Höchstgrenze im Durchschnitt). Bitte Ruhezeiten (mind. 11 h) und die 4-Tage-Aushangfrist beachten.</t>
  </si>
  <si>
    <t xml:space="preserve">•  Nur die zart hinterlegten Felder (Vertrag, Satz, Woche ab) sind Eingaben. Dargestellte Namen und Werte sind Beispieldaten und frei überschreibbar.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</si>
</sst>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\.mm\.yyyy"/>
    <numFmt numFmtId="166" formatCode="0"/>
    <numFmt numFmtId="167" formatCode="#,##0.00&quot; €&quot;"/>
    <numFmt numFmtId="168" formatCode="dd\.mm"/>
    <numFmt numFmtId="169" formatCode="0.0"/>
    <numFmt numFmtId="170" formatCode="0.00&quot; €&quot;"/>
    <numFmt numFmtId="171" formatCode="\+0.0;\-0.0;0.0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"/>
      <color rgb="FF8C2F39"/>
      <name val="Calibri"/>
      <family val="0"/>
      <charset val="1"/>
    </font>
    <font>
      <b val="true"/>
      <sz val="9"/>
      <color rgb="FF3B4252"/>
      <name val="Calibri"/>
      <family val="0"/>
      <charset val="1"/>
    </font>
    <font>
      <sz val="10"/>
      <color rgb="FF222834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8.5"/>
      <color rgb="FFFFFFFF"/>
      <name val="Calibri"/>
      <family val="0"/>
      <charset val="1"/>
    </font>
    <font>
      <sz val="9"/>
      <color rgb="FF6B7280"/>
      <name val="Calibri"/>
      <family val="0"/>
      <charset val="1"/>
    </font>
    <font>
      <b val="true"/>
      <sz val="10"/>
      <color rgb="FF222834"/>
      <name val="Calibri"/>
      <family val="0"/>
      <charset val="1"/>
    </font>
    <font>
      <sz val="9.5"/>
      <color rgb="FF222834"/>
      <name val="Calibri"/>
      <family val="0"/>
      <charset val="1"/>
    </font>
    <font>
      <sz val="10"/>
      <color rgb="FF1F3AA8"/>
      <name val="Calibri"/>
      <family val="0"/>
      <charset val="1"/>
    </font>
    <font>
      <b val="true"/>
      <sz val="10"/>
      <color rgb="FF2E3440"/>
      <name val="Calibri"/>
      <family val="0"/>
      <charset val="1"/>
    </font>
    <font>
      <b val="true"/>
      <sz val="10"/>
      <color rgb="FF3B4252"/>
      <name val="Calibri"/>
      <family val="0"/>
      <charset val="1"/>
    </font>
    <font>
      <b val="true"/>
      <sz val="10"/>
      <color rgb="FF8C2F39"/>
      <name val="Calibri"/>
      <family val="0"/>
      <charset val="1"/>
    </font>
    <font>
      <b val="true"/>
      <sz val="9.5"/>
      <color rgb="FF2E3440"/>
      <name val="Calibri"/>
      <family val="0"/>
      <charset val="1"/>
    </font>
    <font>
      <b val="true"/>
      <sz val="9.5"/>
      <color rgb="FF222834"/>
      <name val="Calibri"/>
      <family val="0"/>
      <charset val="1"/>
    </font>
    <font>
      <b val="true"/>
      <sz val="11"/>
      <color rgb="FF222834"/>
      <name val="Calibri"/>
      <family val="0"/>
      <charset val="1"/>
    </font>
    <font>
      <sz val="9"/>
      <color rgb="FF47505E"/>
      <name val="Calibri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2E3440"/>
        <bgColor rgb="FF222834"/>
      </patternFill>
    </fill>
    <fill>
      <patternFill patternType="solid">
        <fgColor rgb="FF8C2F39"/>
        <bgColor rgb="FF993300"/>
      </patternFill>
    </fill>
    <fill>
      <patternFill patternType="solid">
        <fgColor rgb="FFFCEFE0"/>
        <bgColor rgb="FFF6F4F1"/>
      </patternFill>
    </fill>
    <fill>
      <patternFill patternType="solid">
        <fgColor rgb="FF3B4252"/>
        <bgColor rgb="FF47505E"/>
      </patternFill>
    </fill>
    <fill>
      <patternFill patternType="solid">
        <fgColor rgb="FFFFFFFF"/>
        <bgColor rgb="FFF6F4F1"/>
      </patternFill>
    </fill>
    <fill>
      <patternFill patternType="solid">
        <fgColor rgb="FFE4E7EC"/>
        <bgColor rgb="FFEEF0F3"/>
      </patternFill>
    </fill>
    <fill>
      <patternFill patternType="solid">
        <fgColor rgb="FFEEF0F3"/>
        <bgColor rgb="FFF6F4F1"/>
      </patternFill>
    </fill>
    <fill>
      <patternFill patternType="solid">
        <fgColor rgb="FFF6F4F1"/>
        <bgColor rgb="FFEEF0F3"/>
      </patternFill>
    </fill>
    <fill>
      <patternFill patternType="solid">
        <fgColor rgb="FF2E7D64"/>
        <bgColor rgb="FF2E7D32"/>
      </patternFill>
    </fill>
    <fill>
      <patternFill patternType="solid">
        <fgColor rgb="FFE08A2B"/>
        <bgColor rgb="FFFF8080"/>
      </patternFill>
    </fill>
    <fill>
      <patternFill patternType="solid">
        <fgColor rgb="FF3D5A80"/>
        <bgColor rgb="FF47505E"/>
      </patternFill>
    </fill>
    <fill>
      <patternFill patternType="solid">
        <fgColor rgb="FF5E8CA0"/>
        <bgColor rgb="FF6B7280"/>
      </patternFill>
    </fill>
    <fill>
      <patternFill patternType="solid">
        <fgColor rgb="FF9B6FB0"/>
        <bgColor rgb="FF6B7280"/>
      </patternFill>
    </fill>
    <fill>
      <patternFill patternType="solid">
        <fgColor rgb="FFC0453B"/>
        <bgColor rgb="FF993300"/>
      </patternFill>
    </fill>
    <fill>
      <patternFill patternType="solid">
        <fgColor rgb="FFCDD3DA"/>
        <bgColor rgb="FFD5DAE0"/>
      </patternFill>
    </fill>
  </fills>
  <borders count="18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AE0"/>
      </bottom>
      <diagonal/>
    </border>
    <border diagonalUp="false" diagonalDown="false">
      <left style="thin">
        <color rgb="FF2E3440"/>
      </left>
      <right style="thin">
        <color rgb="FF2E3440"/>
      </right>
      <top style="thin">
        <color rgb="FF2E3440"/>
      </top>
      <bottom style="thin">
        <color rgb="FF2E3440"/>
      </bottom>
      <diagonal/>
    </border>
    <border diagonalUp="false" diagonalDown="false"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 diagonalUp="false" diagonalDown="false">
      <left style="thin">
        <color rgb="FF3B4252"/>
      </left>
      <right style="thin">
        <color rgb="FF3B4252"/>
      </right>
      <top style="thin">
        <color rgb="FF3B4252"/>
      </top>
      <bottom style="thin">
        <color rgb="FF3B4252"/>
      </bottom>
      <diagonal/>
    </border>
    <border diagonalUp="false" diagonalDown="false">
      <left style="thick">
        <color rgb="FF2E7D64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 diagonalUp="false" diagonalDown="false">
      <left style="thick">
        <color rgb="FFE08A2B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 diagonalUp="false" diagonalDown="false">
      <left style="thick">
        <color rgb="FF3D5A8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 diagonalUp="false" diagonalDown="false">
      <left style="thick">
        <color rgb="FF5E8CA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 diagonalUp="false" diagonalDown="false">
      <left style="thick">
        <color rgb="FF2E344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 diagonalUp="false" diagonalDown="false">
      <left style="thin">
        <color rgb="FF3B4252"/>
      </left>
      <right/>
      <top style="thin">
        <color rgb="FF3B4252"/>
      </top>
      <bottom style="thin">
        <color rgb="FF3B4252"/>
      </bottom>
      <diagonal/>
    </border>
    <border diagonalUp="false" diagonalDown="false">
      <left style="thin">
        <color rgb="FF2E7D64"/>
      </left>
      <right style="thin">
        <color rgb="FF2E7D64"/>
      </right>
      <top style="thin">
        <color rgb="FF2E7D64"/>
      </top>
      <bottom style="thin">
        <color rgb="FF2E7D64"/>
      </bottom>
      <diagonal/>
    </border>
    <border diagonalUp="false" diagonalDown="false">
      <left style="thin">
        <color rgb="FFE08A2B"/>
      </left>
      <right style="thin">
        <color rgb="FFE08A2B"/>
      </right>
      <top style="thin">
        <color rgb="FFE08A2B"/>
      </top>
      <bottom style="thin">
        <color rgb="FFE08A2B"/>
      </bottom>
      <diagonal/>
    </border>
    <border diagonalUp="false" diagonalDown="false">
      <left style="thin">
        <color rgb="FF3D5A80"/>
      </left>
      <right style="thin">
        <color rgb="FF3D5A80"/>
      </right>
      <top style="thin">
        <color rgb="FF3D5A80"/>
      </top>
      <bottom style="thin">
        <color rgb="FF3D5A80"/>
      </bottom>
      <diagonal/>
    </border>
    <border diagonalUp="false" diagonalDown="false">
      <left style="thin">
        <color rgb="FF5E8CA0"/>
      </left>
      <right style="thin">
        <color rgb="FF5E8CA0"/>
      </right>
      <top style="thin">
        <color rgb="FF5E8CA0"/>
      </top>
      <bottom style="thin">
        <color rgb="FF5E8CA0"/>
      </bottom>
      <diagonal/>
    </border>
    <border diagonalUp="false" diagonalDown="false">
      <left style="thin">
        <color rgb="FF9B6FB0"/>
      </left>
      <right style="thin">
        <color rgb="FF9B6FB0"/>
      </right>
      <top style="thin">
        <color rgb="FF9B6FB0"/>
      </top>
      <bottom style="thin">
        <color rgb="FF9B6FB0"/>
      </bottom>
      <diagonal/>
    </border>
    <border diagonalUp="false" diagonalDown="false">
      <left style="thin">
        <color rgb="FFC0453B"/>
      </left>
      <right style="thin">
        <color rgb="FFC0453B"/>
      </right>
      <top style="thin">
        <color rgb="FFC0453B"/>
      </top>
      <bottom style="thin">
        <color rgb="FFC0453B"/>
      </bottom>
      <diagonal/>
    </border>
    <border diagonalUp="false" diagonalDown="false">
      <left style="thin">
        <color rgb="FFCDD3DA"/>
      </left>
      <right style="thin">
        <color rgb="FFCDD3DA"/>
      </right>
      <top style="thin">
        <color rgb="FFCDD3DA"/>
      </top>
      <bottom style="thin">
        <color rgb="FFCDD3D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6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3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6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3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6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18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4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4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8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9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9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1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4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1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4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2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3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4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15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16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9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0">
    <dxf>
      <font>
        <name val="Calibri"/>
        <charset val="1"/>
        <family val="0"/>
        <b val="1"/>
        <color rgb="FFFFFFFF"/>
      </font>
      <fill>
        <patternFill>
          <bgColor rgb="FF2E7D64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E08A2B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3D5A80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5E8CA0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9B6FB0"/>
        </patternFill>
      </fill>
    </dxf>
    <dxf>
      <font>
        <name val="Calibri"/>
        <charset val="1"/>
        <family val="0"/>
        <b val="1"/>
        <color rgb="FFFFFFFF"/>
      </font>
      <fill>
        <patternFill>
          <bgColor rgb="FFC0453B"/>
        </patternFill>
      </fill>
    </dxf>
    <dxf>
      <font>
        <name val="Calibri"/>
        <charset val="1"/>
        <family val="0"/>
        <b val="1"/>
        <color rgb="FF222834"/>
      </font>
      <fill>
        <patternFill>
          <bgColor rgb="FFCDD3DA"/>
        </patternFill>
      </fill>
    </dxf>
    <dxf>
      <font>
        <name val="Calibri"/>
        <charset val="1"/>
        <family val="0"/>
        <b val="1"/>
        <color rgb="FFC0453B"/>
      </font>
      <fill>
        <patternFill>
          <bgColor rgb="FFF6D3D0"/>
        </patternFill>
      </fill>
    </dxf>
    <dxf>
      <font>
        <name val="Calibri"/>
        <charset val="1"/>
        <family val="0"/>
        <b val="1"/>
        <color rgb="FFC0453B"/>
      </font>
    </dxf>
    <dxf>
      <font>
        <name val="Calibri"/>
        <charset val="1"/>
        <family val="0"/>
        <b val="1"/>
        <color rgb="FF2E7D32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2E7D32"/>
      <rgbColor rgb="FF000080"/>
      <rgbColor rgb="FF808000"/>
      <rgbColor rgb="FF800080"/>
      <rgbColor rgb="FF008080"/>
      <rgbColor rgb="FFD5DAE0"/>
      <rgbColor rgb="FF5E8CA0"/>
      <rgbColor rgb="FF9999FF"/>
      <rgbColor rgb="FF8C2F39"/>
      <rgbColor rgb="FFFCEFE0"/>
      <rgbColor rgb="FFEEF0F3"/>
      <rgbColor rgb="FF660066"/>
      <rgbColor rgb="FFFF8080"/>
      <rgbColor rgb="FF3D5A80"/>
      <rgbColor rgb="FFCDD3D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7EC"/>
      <rgbColor rgb="FFF6F4F1"/>
      <rgbColor rgb="FFFFFF99"/>
      <rgbColor rgb="FF99CCFF"/>
      <rgbColor rgb="FFFF99CC"/>
      <rgbColor rgb="FFCC99FF"/>
      <rgbColor rgb="FFF6D3D0"/>
      <rgbColor rgb="FF3366FF"/>
      <rgbColor rgb="FF33CCCC"/>
      <rgbColor rgb="FF99CC00"/>
      <rgbColor rgb="FFFFCC00"/>
      <rgbColor rgb="FFE08A2B"/>
      <rgbColor rgb="FFFF6600"/>
      <rgbColor rgb="FF6B7280"/>
      <rgbColor rgb="FF9B6FB0"/>
      <rgbColor rgb="FF3B4252"/>
      <rgbColor rgb="FF2E7D64"/>
      <rgbColor rgb="FF47505E"/>
      <rgbColor rgb="FF222834"/>
      <rgbColor rgb="FF993300"/>
      <rgbColor rgb="FFC0453B"/>
      <rgbColor rgb="FF1F3AA8"/>
      <rgbColor rgb="FF2E34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6" ySplit="12" topLeftCell="G13" activePane="bottomRight" state="frozen"/>
      <selection pane="topLeft" activeCell="A1" activeCellId="0" sqref="A1"/>
      <selection pane="topRight" activeCell="G1" activeCellId="0" sqref="G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"/>
    <col collapsed="false" customWidth="true" hidden="false" outlineLevel="0" max="3" min="3" style="0" width="19"/>
    <col collapsed="false" customWidth="true" hidden="false" outlineLevel="0" max="4" min="4" style="0" width="17"/>
    <col collapsed="false" customWidth="true" hidden="false" outlineLevel="0" max="5" min="5" style="0" width="9"/>
    <col collapsed="false" customWidth="true" hidden="false" outlineLevel="0" max="6" min="6" style="0" width="8.5"/>
    <col collapsed="false" customWidth="true" hidden="false" outlineLevel="0" max="13" min="7" style="0" width="7.8"/>
    <col collapsed="false" customWidth="true" hidden="false" outlineLevel="0" max="14" min="14" style="0" width="9.51"/>
    <col collapsed="false" customWidth="true" hidden="false" outlineLevel="0" max="15" min="15" style="0" width="8.5"/>
    <col collapsed="false" customWidth="true" hidden="false" outlineLevel="0" max="16" min="16" style="0" width="10"/>
    <col collapsed="false" customWidth="true" hidden="false" outlineLevel="0" max="17" min="17" style="0" width="2.2"/>
  </cols>
  <sheetData>
    <row r="1" customFormat="false" ht="6" hidden="false" customHeight="true" outlineLevel="0" collapsed="false"/>
    <row r="2" customFormat="false" ht="21.7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2" t="s">
        <v>1</v>
      </c>
      <c r="J2" s="2"/>
      <c r="K2" s="2"/>
      <c r="L2" s="2"/>
      <c r="M2" s="2"/>
      <c r="N2" s="2"/>
      <c r="O2" s="2"/>
      <c r="P2" s="2"/>
    </row>
    <row r="3" customFormat="false" ht="19.5" hidden="false" customHeight="true" outlineLevel="0" collapsed="false">
      <c r="B3" s="1"/>
      <c r="C3" s="1"/>
      <c r="D3" s="1"/>
      <c r="E3" s="1"/>
      <c r="F3" s="1"/>
      <c r="G3" s="1"/>
      <c r="H3" s="1"/>
      <c r="I3" s="2"/>
      <c r="J3" s="2"/>
      <c r="K3" s="2"/>
      <c r="L3" s="2"/>
      <c r="M3" s="2"/>
      <c r="N3" s="2"/>
      <c r="O3" s="2"/>
      <c r="P3" s="2"/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customFormat="false" ht="6" hidden="false" customHeight="true" outlineLevel="0" collapsed="false"/>
    <row r="6" customFormat="false" ht="18" hidden="false" customHeight="true" outlineLevel="0" collapsed="false">
      <c r="B6" s="4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customFormat="false" ht="16.5" hidden="false" customHeight="true" outlineLevel="0" collapsed="false">
      <c r="B7" s="5" t="s">
        <v>4</v>
      </c>
      <c r="C7" s="5"/>
      <c r="D7" s="6" t="s">
        <v>5</v>
      </c>
      <c r="E7" s="6"/>
      <c r="F7" s="6"/>
      <c r="G7" s="6"/>
      <c r="H7" s="5" t="s">
        <v>6</v>
      </c>
      <c r="I7" s="5"/>
      <c r="J7" s="7" t="n">
        <v>46034</v>
      </c>
      <c r="K7" s="7"/>
      <c r="L7" s="8" t="s">
        <v>7</v>
      </c>
      <c r="M7" s="9" t="n">
        <f aca="false">WEEKNUM($J$7,21)</f>
        <v>3</v>
      </c>
      <c r="N7" s="8" t="s">
        <v>8</v>
      </c>
      <c r="O7" s="10" t="n">
        <f aca="false">SUM(P13:P20)</f>
        <v>4644.25</v>
      </c>
      <c r="P7" s="10"/>
    </row>
    <row r="8" customFormat="false" ht="16.5" hidden="false" customHeight="true" outlineLevel="0" collapsed="false">
      <c r="B8" s="5" t="s">
        <v>9</v>
      </c>
      <c r="C8" s="5"/>
      <c r="D8" s="6" t="s">
        <v>10</v>
      </c>
      <c r="E8" s="6"/>
      <c r="F8" s="6"/>
      <c r="G8" s="6"/>
      <c r="H8" s="5" t="s">
        <v>11</v>
      </c>
      <c r="I8" s="5"/>
      <c r="J8" s="11" t="n">
        <f aca="false">$J$7+6</f>
        <v>46040</v>
      </c>
      <c r="K8" s="11"/>
      <c r="L8" s="8" t="s">
        <v>12</v>
      </c>
      <c r="M8" s="12" t="s">
        <v>13</v>
      </c>
      <c r="N8" s="8" t="s">
        <v>14</v>
      </c>
      <c r="O8" s="11" t="n">
        <v>46030</v>
      </c>
      <c r="P8" s="11"/>
    </row>
    <row r="9" customFormat="false" ht="6" hidden="false" customHeight="true" outlineLevel="0" collapsed="false"/>
    <row r="10" customFormat="false" ht="18" hidden="false" customHeight="true" outlineLevel="0" collapsed="false">
      <c r="B10" s="4" t="s">
        <v>15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customFormat="false" ht="16.5" hidden="false" customHeight="true" outlineLevel="0" collapsed="false">
      <c r="B11" s="13" t="s">
        <v>16</v>
      </c>
      <c r="C11" s="13" t="s">
        <v>17</v>
      </c>
      <c r="D11" s="13" t="s">
        <v>18</v>
      </c>
      <c r="E11" s="13" t="s">
        <v>19</v>
      </c>
      <c r="F11" s="13" t="s">
        <v>20</v>
      </c>
      <c r="G11" s="14" t="s">
        <v>21</v>
      </c>
      <c r="H11" s="14" t="s">
        <v>22</v>
      </c>
      <c r="I11" s="14" t="s">
        <v>23</v>
      </c>
      <c r="J11" s="14" t="s">
        <v>24</v>
      </c>
      <c r="K11" s="14" t="s">
        <v>25</v>
      </c>
      <c r="L11" s="15" t="s">
        <v>26</v>
      </c>
      <c r="M11" s="15" t="s">
        <v>27</v>
      </c>
      <c r="N11" s="13" t="s">
        <v>28</v>
      </c>
      <c r="O11" s="13" t="s">
        <v>29</v>
      </c>
      <c r="P11" s="13" t="s">
        <v>30</v>
      </c>
    </row>
    <row r="12" customFormat="false" ht="15" hidden="false" customHeight="true" outlineLevel="0" collapsed="false">
      <c r="B12" s="13"/>
      <c r="C12" s="13"/>
      <c r="D12" s="13"/>
      <c r="E12" s="13"/>
      <c r="F12" s="13"/>
      <c r="G12" s="16" t="n">
        <f aca="false">$J$7+0</f>
        <v>46034</v>
      </c>
      <c r="H12" s="16" t="n">
        <f aca="false">$J$7+1</f>
        <v>46035</v>
      </c>
      <c r="I12" s="16" t="n">
        <f aca="false">$J$7+2</f>
        <v>46036</v>
      </c>
      <c r="J12" s="16" t="n">
        <f aca="false">$J$7+3</f>
        <v>46037</v>
      </c>
      <c r="K12" s="16" t="n">
        <f aca="false">$J$7+4</f>
        <v>46038</v>
      </c>
      <c r="L12" s="17" t="n">
        <f aca="false">$J$7+5</f>
        <v>46039</v>
      </c>
      <c r="M12" s="17" t="n">
        <f aca="false">$J$7+6</f>
        <v>46040</v>
      </c>
      <c r="N12" s="13"/>
      <c r="O12" s="13"/>
      <c r="P12" s="13"/>
    </row>
    <row r="13" customFormat="false" ht="18" hidden="false" customHeight="true" outlineLevel="0" collapsed="false">
      <c r="B13" s="18" t="n">
        <v>1</v>
      </c>
      <c r="C13" s="19" t="s">
        <v>31</v>
      </c>
      <c r="D13" s="20" t="s">
        <v>32</v>
      </c>
      <c r="E13" s="21" t="n">
        <v>40</v>
      </c>
      <c r="F13" s="22" t="n">
        <v>24.5</v>
      </c>
      <c r="G13" s="23" t="s">
        <v>33</v>
      </c>
      <c r="H13" s="23" t="s">
        <v>33</v>
      </c>
      <c r="I13" s="23" t="s">
        <v>34</v>
      </c>
      <c r="J13" s="23" t="s">
        <v>34</v>
      </c>
      <c r="K13" s="23" t="s">
        <v>33</v>
      </c>
      <c r="L13" s="24" t="s">
        <v>35</v>
      </c>
      <c r="M13" s="24" t="s">
        <v>35</v>
      </c>
      <c r="N13" s="25" t="n">
        <f aca="false">SUMPRODUCT(COUNTIF(G13:M13,$C$33:$C$39)*$K$33:$K$39)</f>
        <v>39</v>
      </c>
      <c r="O13" s="26" t="n">
        <f aca="false">N13-E13</f>
        <v>-1</v>
      </c>
      <c r="P13" s="27" t="n">
        <f aca="false">N13*F13</f>
        <v>955.5</v>
      </c>
    </row>
    <row r="14" customFormat="false" ht="18" hidden="false" customHeight="true" outlineLevel="0" collapsed="false">
      <c r="B14" s="28" t="n">
        <v>2</v>
      </c>
      <c r="C14" s="29" t="s">
        <v>36</v>
      </c>
      <c r="D14" s="30" t="s">
        <v>37</v>
      </c>
      <c r="E14" s="21" t="n">
        <v>40</v>
      </c>
      <c r="F14" s="22" t="n">
        <v>19</v>
      </c>
      <c r="G14" s="31" t="s">
        <v>38</v>
      </c>
      <c r="H14" s="31" t="s">
        <v>38</v>
      </c>
      <c r="I14" s="31" t="s">
        <v>38</v>
      </c>
      <c r="J14" s="31" t="s">
        <v>35</v>
      </c>
      <c r="K14" s="31" t="s">
        <v>33</v>
      </c>
      <c r="L14" s="24" t="s">
        <v>33</v>
      </c>
      <c r="M14" s="24" t="s">
        <v>35</v>
      </c>
      <c r="N14" s="32" t="n">
        <f aca="false">SUMPRODUCT(COUNTIF(G14:M14,$C$33:$C$39)*$K$33:$K$39)</f>
        <v>40</v>
      </c>
      <c r="O14" s="33" t="n">
        <f aca="false">N14-E14</f>
        <v>0</v>
      </c>
      <c r="P14" s="34" t="n">
        <f aca="false">N14*F14</f>
        <v>760</v>
      </c>
    </row>
    <row r="15" customFormat="false" ht="18" hidden="false" customHeight="true" outlineLevel="0" collapsed="false">
      <c r="B15" s="18" t="n">
        <v>3</v>
      </c>
      <c r="C15" s="19" t="s">
        <v>39</v>
      </c>
      <c r="D15" s="20" t="s">
        <v>37</v>
      </c>
      <c r="E15" s="21" t="n">
        <v>30</v>
      </c>
      <c r="F15" s="22" t="n">
        <v>18.5</v>
      </c>
      <c r="G15" s="23" t="s">
        <v>33</v>
      </c>
      <c r="H15" s="23" t="s">
        <v>33</v>
      </c>
      <c r="I15" s="23" t="s">
        <v>40</v>
      </c>
      <c r="J15" s="23" t="s">
        <v>38</v>
      </c>
      <c r="K15" s="23" t="s">
        <v>38</v>
      </c>
      <c r="L15" s="24" t="s">
        <v>35</v>
      </c>
      <c r="M15" s="24" t="s">
        <v>35</v>
      </c>
      <c r="N15" s="25" t="n">
        <f aca="false">SUMPRODUCT(COUNTIF(G15:M15,$C$33:$C$39)*$K$33:$K$39)</f>
        <v>32</v>
      </c>
      <c r="O15" s="26" t="n">
        <f aca="false">N15-E15</f>
        <v>2</v>
      </c>
      <c r="P15" s="27" t="n">
        <f aca="false">N15*F15</f>
        <v>592</v>
      </c>
    </row>
    <row r="16" customFormat="false" ht="18" hidden="false" customHeight="true" outlineLevel="0" collapsed="false">
      <c r="B16" s="28" t="n">
        <v>4</v>
      </c>
      <c r="C16" s="29" t="s">
        <v>41</v>
      </c>
      <c r="D16" s="30" t="s">
        <v>37</v>
      </c>
      <c r="E16" s="21" t="n">
        <v>40</v>
      </c>
      <c r="F16" s="22" t="n">
        <v>19</v>
      </c>
      <c r="G16" s="31" t="s">
        <v>42</v>
      </c>
      <c r="H16" s="31" t="s">
        <v>42</v>
      </c>
      <c r="I16" s="31" t="s">
        <v>42</v>
      </c>
      <c r="J16" s="31" t="s">
        <v>42</v>
      </c>
      <c r="K16" s="31" t="s">
        <v>33</v>
      </c>
      <c r="L16" s="24" t="s">
        <v>35</v>
      </c>
      <c r="M16" s="24" t="s">
        <v>35</v>
      </c>
      <c r="N16" s="32" t="n">
        <f aca="false">SUMPRODUCT(COUNTIF(G16:M16,$C$33:$C$39)*$K$33:$K$39)</f>
        <v>40</v>
      </c>
      <c r="O16" s="33" t="n">
        <f aca="false">N16-E16</f>
        <v>0</v>
      </c>
      <c r="P16" s="34" t="n">
        <f aca="false">N16*F16</f>
        <v>760</v>
      </c>
    </row>
    <row r="17" customFormat="false" ht="18" hidden="false" customHeight="true" outlineLevel="0" collapsed="false">
      <c r="B17" s="18" t="n">
        <v>5</v>
      </c>
      <c r="C17" s="19" t="s">
        <v>43</v>
      </c>
      <c r="D17" s="20" t="s">
        <v>37</v>
      </c>
      <c r="E17" s="21" t="n">
        <v>25</v>
      </c>
      <c r="F17" s="22" t="n">
        <v>17.5</v>
      </c>
      <c r="G17" s="23" t="s">
        <v>33</v>
      </c>
      <c r="H17" s="23" t="s">
        <v>35</v>
      </c>
      <c r="I17" s="23" t="s">
        <v>38</v>
      </c>
      <c r="J17" s="23" t="s">
        <v>44</v>
      </c>
      <c r="K17" s="23" t="s">
        <v>33</v>
      </c>
      <c r="L17" s="24" t="s">
        <v>35</v>
      </c>
      <c r="M17" s="24" t="s">
        <v>35</v>
      </c>
      <c r="N17" s="25" t="n">
        <f aca="false">SUMPRODUCT(COUNTIF(G17:M17,$C$33:$C$39)*$K$33:$K$39)</f>
        <v>24</v>
      </c>
      <c r="O17" s="26" t="n">
        <f aca="false">N17-E17</f>
        <v>-1</v>
      </c>
      <c r="P17" s="27" t="n">
        <f aca="false">N17*F17</f>
        <v>420</v>
      </c>
    </row>
    <row r="18" customFormat="false" ht="18" hidden="false" customHeight="true" outlineLevel="0" collapsed="false">
      <c r="B18" s="28" t="n">
        <v>6</v>
      </c>
      <c r="C18" s="29" t="s">
        <v>45</v>
      </c>
      <c r="D18" s="30" t="s">
        <v>46</v>
      </c>
      <c r="E18" s="21" t="n">
        <v>10</v>
      </c>
      <c r="F18" s="22" t="n">
        <v>14</v>
      </c>
      <c r="G18" s="31" t="s">
        <v>35</v>
      </c>
      <c r="H18" s="31" t="s">
        <v>35</v>
      </c>
      <c r="I18" s="31" t="s">
        <v>35</v>
      </c>
      <c r="J18" s="31" t="s">
        <v>35</v>
      </c>
      <c r="K18" s="31" t="s">
        <v>35</v>
      </c>
      <c r="L18" s="24" t="s">
        <v>38</v>
      </c>
      <c r="M18" s="24" t="s">
        <v>35</v>
      </c>
      <c r="N18" s="32" t="n">
        <f aca="false">SUMPRODUCT(COUNTIF(G18:M18,$C$33:$C$39)*$K$33:$K$39)</f>
        <v>8</v>
      </c>
      <c r="O18" s="33" t="n">
        <f aca="false">N18-E18</f>
        <v>-2</v>
      </c>
      <c r="P18" s="34" t="n">
        <f aca="false">N18*F18</f>
        <v>112</v>
      </c>
    </row>
    <row r="19" customFormat="false" ht="18" hidden="false" customHeight="true" outlineLevel="0" collapsed="false">
      <c r="B19" s="18" t="n">
        <v>7</v>
      </c>
      <c r="C19" s="19" t="s">
        <v>47</v>
      </c>
      <c r="D19" s="20" t="s">
        <v>37</v>
      </c>
      <c r="E19" s="21" t="n">
        <v>35</v>
      </c>
      <c r="F19" s="22" t="n">
        <v>18</v>
      </c>
      <c r="G19" s="23" t="s">
        <v>38</v>
      </c>
      <c r="H19" s="23" t="s">
        <v>38</v>
      </c>
      <c r="I19" s="23" t="s">
        <v>33</v>
      </c>
      <c r="J19" s="23" t="s">
        <v>33</v>
      </c>
      <c r="K19" s="23" t="s">
        <v>35</v>
      </c>
      <c r="L19" s="24" t="s">
        <v>35</v>
      </c>
      <c r="M19" s="24" t="s">
        <v>35</v>
      </c>
      <c r="N19" s="25" t="n">
        <f aca="false">SUMPRODUCT(COUNTIF(G19:M19,$C$33:$C$39)*$K$33:$K$39)</f>
        <v>32</v>
      </c>
      <c r="O19" s="26" t="n">
        <f aca="false">N19-E19</f>
        <v>-3</v>
      </c>
      <c r="P19" s="27" t="n">
        <f aca="false">N19*F19</f>
        <v>576</v>
      </c>
    </row>
    <row r="20" customFormat="false" ht="18" hidden="false" customHeight="true" outlineLevel="0" collapsed="false">
      <c r="B20" s="28" t="n">
        <v>8</v>
      </c>
      <c r="C20" s="29" t="s">
        <v>48</v>
      </c>
      <c r="D20" s="30" t="s">
        <v>49</v>
      </c>
      <c r="E20" s="21" t="n">
        <v>35</v>
      </c>
      <c r="F20" s="22" t="n">
        <v>12.5</v>
      </c>
      <c r="G20" s="31" t="s">
        <v>34</v>
      </c>
      <c r="H20" s="31" t="s">
        <v>34</v>
      </c>
      <c r="I20" s="31" t="s">
        <v>34</v>
      </c>
      <c r="J20" s="31" t="s">
        <v>34</v>
      </c>
      <c r="K20" s="31" t="s">
        <v>34</v>
      </c>
      <c r="L20" s="24" t="s">
        <v>35</v>
      </c>
      <c r="M20" s="24" t="s">
        <v>35</v>
      </c>
      <c r="N20" s="32" t="n">
        <f aca="false">SUMPRODUCT(COUNTIF(G20:M20,$C$33:$C$39)*$K$33:$K$39)</f>
        <v>37.5</v>
      </c>
      <c r="O20" s="33" t="n">
        <f aca="false">N20-E20</f>
        <v>2.5</v>
      </c>
      <c r="P20" s="34" t="n">
        <f aca="false">N20*F20</f>
        <v>468.75</v>
      </c>
    </row>
    <row r="21" customFormat="false" ht="19.5" hidden="false" customHeight="true" outlineLevel="0" collapsed="false">
      <c r="B21" s="35" t="s">
        <v>50</v>
      </c>
      <c r="C21" s="35"/>
      <c r="D21" s="35"/>
      <c r="E21" s="36" t="n">
        <f aca="false">SUM(E13:E20)</f>
        <v>255</v>
      </c>
      <c r="F21" s="37"/>
      <c r="G21" s="38" t="n">
        <f aca="false">SUMPRODUCT(--ISNUMBER(MATCH(G13:G20,{"F";"S";"N";"T"},0)))</f>
        <v>7</v>
      </c>
      <c r="H21" s="38" t="n">
        <f aca="false">SUMPRODUCT(--ISNUMBER(MATCH(H13:H20,{"F";"S";"N";"T"},0)))</f>
        <v>6</v>
      </c>
      <c r="I21" s="38" t="n">
        <f aca="false">SUMPRODUCT(--ISNUMBER(MATCH(I13:I20,{"F";"S";"N";"T"},0)))</f>
        <v>6</v>
      </c>
      <c r="J21" s="38" t="n">
        <f aca="false">SUMPRODUCT(--ISNUMBER(MATCH(J13:J20,{"F";"S";"N";"T"},0)))</f>
        <v>5</v>
      </c>
      <c r="K21" s="38" t="n">
        <f aca="false">SUMPRODUCT(--ISNUMBER(MATCH(K13:K20,{"F";"S";"N";"T"},0)))</f>
        <v>6</v>
      </c>
      <c r="L21" s="38" t="n">
        <f aca="false">SUMPRODUCT(--ISNUMBER(MATCH(L13:L20,{"F";"S";"N";"T"},0)))</f>
        <v>2</v>
      </c>
      <c r="M21" s="38" t="n">
        <f aca="false">SUMPRODUCT(--ISNUMBER(MATCH(M13:M20,{"F";"S";"N";"T"},0)))</f>
        <v>0</v>
      </c>
      <c r="N21" s="36" t="n">
        <f aca="false">SUM(N13:N20)</f>
        <v>252.5</v>
      </c>
      <c r="O21" s="39" t="n">
        <f aca="false">SUM(O13:O20)</f>
        <v>-2.5</v>
      </c>
      <c r="P21" s="40" t="n">
        <f aca="false">SUM(P13:P20)</f>
        <v>4644.25</v>
      </c>
    </row>
    <row r="22" customFormat="false" ht="6" hidden="false" customHeight="true" outlineLevel="0" collapsed="false"/>
    <row r="23" customFormat="false" ht="18" hidden="false" customHeight="true" outlineLevel="0" collapsed="false">
      <c r="B23" s="4" t="s">
        <v>51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customFormat="false" ht="15.75" hidden="false" customHeight="true" outlineLevel="0" collapsed="false">
      <c r="B24" s="41" t="s">
        <v>52</v>
      </c>
      <c r="C24" s="41"/>
      <c r="D24" s="41"/>
      <c r="E24" s="41"/>
      <c r="F24" s="41"/>
      <c r="G24" s="42" t="s">
        <v>21</v>
      </c>
      <c r="H24" s="42" t="s">
        <v>22</v>
      </c>
      <c r="I24" s="42" t="s">
        <v>23</v>
      </c>
      <c r="J24" s="42" t="s">
        <v>24</v>
      </c>
      <c r="K24" s="42" t="s">
        <v>25</v>
      </c>
      <c r="L24" s="43" t="s">
        <v>26</v>
      </c>
      <c r="M24" s="43" t="s">
        <v>27</v>
      </c>
      <c r="N24" s="42" t="s">
        <v>53</v>
      </c>
      <c r="O24" s="42"/>
      <c r="P24" s="42"/>
    </row>
    <row r="25" customFormat="false" ht="15" hidden="false" customHeight="true" outlineLevel="0" collapsed="false">
      <c r="B25" s="44" t="s">
        <v>54</v>
      </c>
      <c r="C25" s="44"/>
      <c r="D25" s="44"/>
      <c r="E25" s="44"/>
      <c r="F25" s="44"/>
      <c r="G25" s="45" t="n">
        <f aca="false">COUNTIF(G13:G20,"F")</f>
        <v>3</v>
      </c>
      <c r="H25" s="45" t="n">
        <f aca="false">COUNTIF(H13:H20,"F")</f>
        <v>2</v>
      </c>
      <c r="I25" s="45" t="n">
        <f aca="false">COUNTIF(I13:I20,"F")</f>
        <v>1</v>
      </c>
      <c r="J25" s="45" t="n">
        <f aca="false">COUNTIF(J13:J20,"F")</f>
        <v>1</v>
      </c>
      <c r="K25" s="45" t="n">
        <f aca="false">COUNTIF(K13:K20,"F")</f>
        <v>4</v>
      </c>
      <c r="L25" s="45" t="n">
        <f aca="false">COUNTIF(L13:L20,"F")</f>
        <v>1</v>
      </c>
      <c r="M25" s="45" t="n">
        <f aca="false">COUNTIF(M13:M20,"F")</f>
        <v>0</v>
      </c>
      <c r="N25" s="46" t="n">
        <f aca="false">COUNTIF(G13:M20,"F")</f>
        <v>12</v>
      </c>
      <c r="O25" s="46"/>
      <c r="P25" s="46"/>
    </row>
    <row r="26" customFormat="false" ht="15" hidden="false" customHeight="true" outlineLevel="0" collapsed="false">
      <c r="B26" s="47" t="s">
        <v>55</v>
      </c>
      <c r="C26" s="47"/>
      <c r="D26" s="47"/>
      <c r="E26" s="47"/>
      <c r="F26" s="47"/>
      <c r="G26" s="48" t="n">
        <f aca="false">COUNTIF(G13:G20,"S")</f>
        <v>2</v>
      </c>
      <c r="H26" s="48" t="n">
        <f aca="false">COUNTIF(H13:H20,"S")</f>
        <v>2</v>
      </c>
      <c r="I26" s="48" t="n">
        <f aca="false">COUNTIF(I13:I20,"S")</f>
        <v>2</v>
      </c>
      <c r="J26" s="48" t="n">
        <f aca="false">COUNTIF(J13:J20,"S")</f>
        <v>1</v>
      </c>
      <c r="K26" s="48" t="n">
        <f aca="false">COUNTIF(K13:K20,"S")</f>
        <v>1</v>
      </c>
      <c r="L26" s="48" t="n">
        <f aca="false">COUNTIF(L13:L20,"S")</f>
        <v>1</v>
      </c>
      <c r="M26" s="48" t="n">
        <f aca="false">COUNTIF(M13:M20,"S")</f>
        <v>0</v>
      </c>
      <c r="N26" s="49" t="n">
        <f aca="false">COUNTIF(G13:M20,"S")</f>
        <v>9</v>
      </c>
      <c r="O26" s="49"/>
      <c r="P26" s="49"/>
    </row>
    <row r="27" customFormat="false" ht="15" hidden="false" customHeight="true" outlineLevel="0" collapsed="false">
      <c r="B27" s="50" t="s">
        <v>56</v>
      </c>
      <c r="C27" s="50"/>
      <c r="D27" s="50"/>
      <c r="E27" s="50"/>
      <c r="F27" s="50"/>
      <c r="G27" s="45" t="n">
        <f aca="false">COUNTIF(G13:G20,"N")</f>
        <v>1</v>
      </c>
      <c r="H27" s="45" t="n">
        <f aca="false">COUNTIF(H13:H20,"N")</f>
        <v>1</v>
      </c>
      <c r="I27" s="45" t="n">
        <f aca="false">COUNTIF(I13:I20,"N")</f>
        <v>1</v>
      </c>
      <c r="J27" s="45" t="n">
        <f aca="false">COUNTIF(J13:J20,"N")</f>
        <v>1</v>
      </c>
      <c r="K27" s="45" t="n">
        <f aca="false">COUNTIF(K13:K20,"N")</f>
        <v>0</v>
      </c>
      <c r="L27" s="45" t="n">
        <f aca="false">COUNTIF(L13:L20,"N")</f>
        <v>0</v>
      </c>
      <c r="M27" s="45" t="n">
        <f aca="false">COUNTIF(M13:M20,"N")</f>
        <v>0</v>
      </c>
      <c r="N27" s="46" t="n">
        <f aca="false">COUNTIF(G13:M20,"N")</f>
        <v>4</v>
      </c>
      <c r="O27" s="46"/>
      <c r="P27" s="46"/>
    </row>
    <row r="28" customFormat="false" ht="15" hidden="false" customHeight="true" outlineLevel="0" collapsed="false">
      <c r="B28" s="51" t="s">
        <v>57</v>
      </c>
      <c r="C28" s="51"/>
      <c r="D28" s="51"/>
      <c r="E28" s="51"/>
      <c r="F28" s="51"/>
      <c r="G28" s="48" t="n">
        <f aca="false">COUNTIF(G13:G20,"T")</f>
        <v>1</v>
      </c>
      <c r="H28" s="48" t="n">
        <f aca="false">COUNTIF(H13:H20,"T")</f>
        <v>1</v>
      </c>
      <c r="I28" s="48" t="n">
        <f aca="false">COUNTIF(I13:I20,"T")</f>
        <v>2</v>
      </c>
      <c r="J28" s="48" t="n">
        <f aca="false">COUNTIF(J13:J20,"T")</f>
        <v>2</v>
      </c>
      <c r="K28" s="48" t="n">
        <f aca="false">COUNTIF(K13:K20,"T")</f>
        <v>1</v>
      </c>
      <c r="L28" s="48" t="n">
        <f aca="false">COUNTIF(L13:L20,"T")</f>
        <v>0</v>
      </c>
      <c r="M28" s="48" t="n">
        <f aca="false">COUNTIF(M13:M20,"T")</f>
        <v>0</v>
      </c>
      <c r="N28" s="49" t="n">
        <f aca="false">COUNTIF(G13:M20,"T")</f>
        <v>7</v>
      </c>
      <c r="O28" s="49"/>
      <c r="P28" s="49"/>
    </row>
    <row r="29" customFormat="false" ht="15.75" hidden="false" customHeight="true" outlineLevel="0" collapsed="false">
      <c r="B29" s="52" t="s">
        <v>58</v>
      </c>
      <c r="C29" s="52"/>
      <c r="D29" s="52"/>
      <c r="E29" s="52"/>
      <c r="F29" s="52"/>
      <c r="G29" s="53" t="n">
        <f aca="false">G21</f>
        <v>7</v>
      </c>
      <c r="H29" s="53" t="n">
        <f aca="false">H21</f>
        <v>6</v>
      </c>
      <c r="I29" s="53" t="n">
        <f aca="false">I21</f>
        <v>6</v>
      </c>
      <c r="J29" s="53" t="n">
        <f aca="false">J21</f>
        <v>5</v>
      </c>
      <c r="K29" s="53" t="n">
        <f aca="false">K21</f>
        <v>6</v>
      </c>
      <c r="L29" s="53" t="n">
        <f aca="false">L21</f>
        <v>2</v>
      </c>
      <c r="M29" s="53" t="n">
        <f aca="false">M21</f>
        <v>0</v>
      </c>
      <c r="N29" s="53" t="n">
        <f aca="false">SUM(G29:M29)</f>
        <v>32</v>
      </c>
      <c r="O29" s="53"/>
      <c r="P29" s="53"/>
    </row>
    <row r="30" customFormat="false" ht="6" hidden="false" customHeight="true" outlineLevel="0" collapsed="false"/>
    <row r="31" customFormat="false" ht="18" hidden="false" customHeight="true" outlineLevel="0" collapsed="false">
      <c r="B31" s="4" t="s">
        <v>59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customFormat="false" ht="15.75" hidden="false" customHeight="true" outlineLevel="0" collapsed="false">
      <c r="C32" s="42" t="s">
        <v>60</v>
      </c>
      <c r="D32" s="54" t="s">
        <v>61</v>
      </c>
      <c r="E32" s="54"/>
      <c r="F32" s="54"/>
      <c r="G32" s="54"/>
      <c r="H32" s="54"/>
      <c r="I32" s="42" t="s">
        <v>62</v>
      </c>
      <c r="J32" s="42" t="s">
        <v>63</v>
      </c>
      <c r="K32" s="42" t="s">
        <v>64</v>
      </c>
    </row>
    <row r="33" customFormat="false" ht="15.75" hidden="false" customHeight="true" outlineLevel="0" collapsed="false">
      <c r="C33" s="55" t="s">
        <v>33</v>
      </c>
      <c r="D33" s="20" t="s">
        <v>65</v>
      </c>
      <c r="E33" s="20"/>
      <c r="F33" s="20"/>
      <c r="G33" s="20"/>
      <c r="H33" s="20"/>
      <c r="I33" s="56" t="s">
        <v>66</v>
      </c>
      <c r="J33" s="56" t="s">
        <v>67</v>
      </c>
      <c r="K33" s="57" t="n">
        <v>8</v>
      </c>
    </row>
    <row r="34" customFormat="false" ht="15.75" hidden="false" customHeight="true" outlineLevel="0" collapsed="false">
      <c r="C34" s="58" t="s">
        <v>38</v>
      </c>
      <c r="D34" s="30" t="s">
        <v>68</v>
      </c>
      <c r="E34" s="30"/>
      <c r="F34" s="30"/>
      <c r="G34" s="30"/>
      <c r="H34" s="30"/>
      <c r="I34" s="59" t="s">
        <v>67</v>
      </c>
      <c r="J34" s="59" t="s">
        <v>69</v>
      </c>
      <c r="K34" s="60" t="n">
        <v>8</v>
      </c>
    </row>
    <row r="35" customFormat="false" ht="15.75" hidden="false" customHeight="true" outlineLevel="0" collapsed="false">
      <c r="C35" s="61" t="s">
        <v>42</v>
      </c>
      <c r="D35" s="20" t="s">
        <v>70</v>
      </c>
      <c r="E35" s="20"/>
      <c r="F35" s="20"/>
      <c r="G35" s="20"/>
      <c r="H35" s="20"/>
      <c r="I35" s="56" t="s">
        <v>69</v>
      </c>
      <c r="J35" s="56" t="s">
        <v>66</v>
      </c>
      <c r="K35" s="57" t="n">
        <v>8</v>
      </c>
    </row>
    <row r="36" customFormat="false" ht="15.75" hidden="false" customHeight="true" outlineLevel="0" collapsed="false">
      <c r="C36" s="62" t="s">
        <v>34</v>
      </c>
      <c r="D36" s="30" t="s">
        <v>71</v>
      </c>
      <c r="E36" s="30"/>
      <c r="F36" s="30"/>
      <c r="G36" s="30"/>
      <c r="H36" s="30"/>
      <c r="I36" s="59" t="s">
        <v>72</v>
      </c>
      <c r="J36" s="59" t="s">
        <v>73</v>
      </c>
      <c r="K36" s="60" t="n">
        <v>7.5</v>
      </c>
    </row>
    <row r="37" customFormat="false" ht="15.75" hidden="false" customHeight="true" outlineLevel="0" collapsed="false">
      <c r="C37" s="63" t="s">
        <v>44</v>
      </c>
      <c r="D37" s="20" t="s">
        <v>74</v>
      </c>
      <c r="E37" s="20"/>
      <c r="F37" s="20"/>
      <c r="G37" s="20"/>
      <c r="H37" s="20"/>
      <c r="I37" s="56" t="s">
        <v>75</v>
      </c>
      <c r="J37" s="56" t="s">
        <v>75</v>
      </c>
      <c r="K37" s="57" t="n">
        <v>0</v>
      </c>
    </row>
    <row r="38" customFormat="false" ht="15.75" hidden="false" customHeight="true" outlineLevel="0" collapsed="false">
      <c r="C38" s="64" t="s">
        <v>40</v>
      </c>
      <c r="D38" s="30" t="s">
        <v>76</v>
      </c>
      <c r="E38" s="30"/>
      <c r="F38" s="30"/>
      <c r="G38" s="30"/>
      <c r="H38" s="30"/>
      <c r="I38" s="59" t="s">
        <v>75</v>
      </c>
      <c r="J38" s="59" t="s">
        <v>75</v>
      </c>
      <c r="K38" s="60" t="n">
        <v>0</v>
      </c>
    </row>
    <row r="39" customFormat="false" ht="15.75" hidden="false" customHeight="true" outlineLevel="0" collapsed="false">
      <c r="C39" s="65" t="s">
        <v>35</v>
      </c>
      <c r="D39" s="20" t="s">
        <v>77</v>
      </c>
      <c r="E39" s="20"/>
      <c r="F39" s="20"/>
      <c r="G39" s="20"/>
      <c r="H39" s="20"/>
      <c r="I39" s="56" t="s">
        <v>75</v>
      </c>
      <c r="J39" s="56" t="s">
        <v>75</v>
      </c>
      <c r="K39" s="57" t="n">
        <v>0</v>
      </c>
    </row>
    <row r="41" customFormat="false" ht="18" hidden="false" customHeight="true" outlineLevel="0" collapsed="false">
      <c r="B41" s="4" t="s">
        <v>78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customFormat="false" ht="25.5" hidden="false" customHeight="true" outlineLevel="0" collapsed="false">
      <c r="B42" s="66" t="s">
        <v>79</v>
      </c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</row>
    <row r="43" customFormat="false" ht="25.5" hidden="false" customHeight="true" outlineLevel="0" collapsed="false">
      <c r="B43" s="66" t="s">
        <v>80</v>
      </c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</row>
    <row r="44" customFormat="false" ht="25.5" hidden="false" customHeight="true" outlineLevel="0" collapsed="false">
      <c r="B44" s="66" t="s">
        <v>81</v>
      </c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6"/>
      <c r="P44" s="66"/>
    </row>
    <row r="45" customFormat="false" ht="25.5" hidden="false" customHeight="true" outlineLevel="0" collapsed="false">
      <c r="B45" s="66" t="s">
        <v>82</v>
      </c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  <c r="O45" s="66"/>
      <c r="P45" s="66"/>
    </row>
  </sheetData>
  <mergeCells count="51">
    <mergeCell ref="B2:H3"/>
    <mergeCell ref="I2:P3"/>
    <mergeCell ref="B4:P4"/>
    <mergeCell ref="B6:P6"/>
    <mergeCell ref="B7:C7"/>
    <mergeCell ref="D7:G7"/>
    <mergeCell ref="H7:I7"/>
    <mergeCell ref="J7:K7"/>
    <mergeCell ref="O7:P7"/>
    <mergeCell ref="B8:C8"/>
    <mergeCell ref="D8:G8"/>
    <mergeCell ref="H8:I8"/>
    <mergeCell ref="J8:K8"/>
    <mergeCell ref="O8:P8"/>
    <mergeCell ref="B10:P10"/>
    <mergeCell ref="B11:B12"/>
    <mergeCell ref="C11:C12"/>
    <mergeCell ref="D11:D12"/>
    <mergeCell ref="E11:E12"/>
    <mergeCell ref="F11:F12"/>
    <mergeCell ref="N11:N12"/>
    <mergeCell ref="O11:O12"/>
    <mergeCell ref="P11:P12"/>
    <mergeCell ref="B21:D21"/>
    <mergeCell ref="B23:P23"/>
    <mergeCell ref="B24:F24"/>
    <mergeCell ref="N24:P24"/>
    <mergeCell ref="B25:F25"/>
    <mergeCell ref="N25:P25"/>
    <mergeCell ref="B26:F26"/>
    <mergeCell ref="N26:P26"/>
    <mergeCell ref="B27:F27"/>
    <mergeCell ref="N27:P27"/>
    <mergeCell ref="B28:F28"/>
    <mergeCell ref="N28:P28"/>
    <mergeCell ref="B29:F29"/>
    <mergeCell ref="N29:P29"/>
    <mergeCell ref="B31:P31"/>
    <mergeCell ref="D32:H32"/>
    <mergeCell ref="D33:H33"/>
    <mergeCell ref="D34:H34"/>
    <mergeCell ref="D35:H35"/>
    <mergeCell ref="D36:H36"/>
    <mergeCell ref="D37:H37"/>
    <mergeCell ref="D38:H38"/>
    <mergeCell ref="D39:H39"/>
    <mergeCell ref="B41:P41"/>
    <mergeCell ref="B42:P42"/>
    <mergeCell ref="B43:P43"/>
    <mergeCell ref="B44:P44"/>
    <mergeCell ref="B45:P45"/>
  </mergeCells>
  <conditionalFormatting sqref="G13:M20">
    <cfRule type="cellIs" priority="2" operator="equal" aboveAverage="0" equalAverage="0" bottom="0" percent="0" rank="0" text="" dxfId="0">
      <formula>"F"</formula>
    </cfRule>
    <cfRule type="cellIs" priority="3" operator="equal" aboveAverage="0" equalAverage="0" bottom="0" percent="0" rank="0" text="" dxfId="1">
      <formula>"S"</formula>
    </cfRule>
    <cfRule type="cellIs" priority="4" operator="equal" aboveAverage="0" equalAverage="0" bottom="0" percent="0" rank="0" text="" dxfId="2">
      <formula>"N"</formula>
    </cfRule>
    <cfRule type="cellIs" priority="5" operator="equal" aboveAverage="0" equalAverage="0" bottom="0" percent="0" rank="0" text="" dxfId="3">
      <formula>"T"</formula>
    </cfRule>
    <cfRule type="cellIs" priority="6" operator="equal" aboveAverage="0" equalAverage="0" bottom="0" percent="0" rank="0" text="" dxfId="4">
      <formula>"U"</formula>
    </cfRule>
    <cfRule type="cellIs" priority="7" operator="equal" aboveAverage="0" equalAverage="0" bottom="0" percent="0" rank="0" text="" dxfId="5">
      <formula>"K"</formula>
    </cfRule>
    <cfRule type="cellIs" priority="8" operator="equal" aboveAverage="0" equalAverage="0" bottom="0" percent="0" rank="0" text="" dxfId="6">
      <formula>"X"</formula>
    </cfRule>
  </conditionalFormatting>
  <conditionalFormatting sqref="N13:N20">
    <cfRule type="cellIs" priority="9" operator="greaterThan" aboveAverage="0" equalAverage="0" bottom="0" percent="0" rank="0" text="" dxfId="7">
      <formula>48</formula>
    </cfRule>
  </conditionalFormatting>
  <conditionalFormatting sqref="O13:O20">
    <cfRule type="cellIs" priority="10" operator="lessThan" aboveAverage="0" equalAverage="0" bottom="0" percent="0" rank="0" text="" dxfId="8">
      <formula>0</formula>
    </cfRule>
    <cfRule type="cellIs" priority="11" operator="greaterThanOrEqual" aboveAverage="0" equalAverage="0" bottom="0" percent="0" rank="0" text="" dxfId="9">
      <formula>0</formula>
    </cfRule>
  </conditionalFormatting>
  <dataValidations count="1">
    <dataValidation allowBlank="true" error="Gültige Kürzel: F, S, N, T, U, K, X." errorStyle="stop" errorTitle="Ungültiges Kürzel" operator="between" prompt="F=Früh · S=Spät · N=Nacht · T=Tag · U=Urlaub · K=Krank · X=Frei" promptTitle="Schicht" showDropDown="false" showErrorMessage="false" showInputMessage="false" sqref="G13:M20" type="list">
      <formula1>"F,S,N,T,U,K,X"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2026-09-05T09:27:32Z</dcterms:created>
  <dc:creator>openpyxl</dc:creator>
  <dc:description/>
  <dc:language>en-US</dc:language>
  <cp:lastModifiedBy/>
  <dcterms:modified xsi:type="dcterms:W3CDTF">2026-09-05T09:27:32Z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