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4703822C-2A6E-461A-AC3E-70B018BF61D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enbank" sheetId="1" r:id="rId1"/>
    <sheet name="Suchmaske" sheetId="2" r:id="rId2"/>
    <sheet name="Auswertung" sheetId="3" r:id="rId3"/>
    <sheet name="Anleitung" sheetId="4" r:id="rId4"/>
  </sheets>
  <definedNames>
    <definedName name="_xlnm.Print_Titles" localSheetId="0">Datenbank!$1:$9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3" l="1"/>
  <c r="D35" i="3" s="1"/>
  <c r="C34" i="3"/>
  <c r="D34" i="3" s="1"/>
  <c r="C33" i="3"/>
  <c r="D33" i="3" s="1"/>
  <c r="C32" i="3"/>
  <c r="D32" i="3" s="1"/>
  <c r="C31" i="3"/>
  <c r="D31" i="3" s="1"/>
  <c r="C30" i="3"/>
  <c r="D30" i="3" s="1"/>
  <c r="C29" i="3"/>
  <c r="D29" i="3" s="1"/>
  <c r="C28" i="3"/>
  <c r="D28" i="3" s="1"/>
  <c r="C27" i="3"/>
  <c r="D27" i="3" s="1"/>
  <c r="C26" i="3"/>
  <c r="D26" i="3" s="1"/>
  <c r="C25" i="3"/>
  <c r="D25" i="3" s="1"/>
  <c r="C24" i="3"/>
  <c r="D24" i="3" s="1"/>
  <c r="C23" i="3"/>
  <c r="D23" i="3" s="1"/>
  <c r="C22" i="3"/>
  <c r="D22" i="3" s="1"/>
  <c r="C18" i="3"/>
  <c r="D18" i="3" s="1"/>
  <c r="C17" i="3"/>
  <c r="D17" i="3" s="1"/>
  <c r="C16" i="3"/>
  <c r="D16" i="3" s="1"/>
  <c r="C15" i="3"/>
  <c r="D15" i="3" s="1"/>
  <c r="G9" i="3"/>
  <c r="E9" i="3"/>
  <c r="C9" i="3"/>
  <c r="G5" i="3"/>
  <c r="E5" i="3"/>
  <c r="C5" i="3"/>
  <c r="C18" i="2"/>
  <c r="E17" i="2"/>
  <c r="C17" i="2"/>
  <c r="E16" i="2"/>
  <c r="C16" i="2"/>
  <c r="E15" i="2"/>
  <c r="C15" i="2"/>
  <c r="E14" i="2"/>
  <c r="C14" i="2"/>
  <c r="E13" i="2"/>
  <c r="C13" i="2"/>
  <c r="E12" i="2"/>
  <c r="C12" i="2"/>
  <c r="E11" i="2"/>
  <c r="C11" i="2"/>
  <c r="O7" i="1"/>
  <c r="L7" i="1"/>
</calcChain>
</file>

<file path=xl/sharedStrings.xml><?xml version="1.0" encoding="utf-8"?>
<sst xmlns="http://schemas.openxmlformats.org/spreadsheetml/2006/main" count="412" uniqueCount="271">
  <si>
    <t>DATENBANK  –  Zentrale Datenverwaltung</t>
  </si>
  <si>
    <t>Datenbankname:</t>
  </si>
  <si>
    <t>[Datenbankname eintragen]</t>
  </si>
  <si>
    <t>Verantwortlich:</t>
  </si>
  <si>
    <t>[Name eintragen]</t>
  </si>
  <si>
    <t>Version:</t>
  </si>
  <si>
    <t>1.0</t>
  </si>
  <si>
    <t>Datum:</t>
  </si>
  <si>
    <t>09.09.2026</t>
  </si>
  <si>
    <t>Beschreibung:</t>
  </si>
  <si>
    <t>[Kurze Beschreibung des Datenbankzwecks]</t>
  </si>
  <si>
    <t>Abteilung:</t>
  </si>
  <si>
    <t>[Abteilung]</t>
  </si>
  <si>
    <t>Eintraege ges.:</t>
  </si>
  <si>
    <t>Aktiv:</t>
  </si>
  <si>
    <t>ID</t>
  </si>
  <si>
    <t>Bezeichnung</t>
  </si>
  <si>
    <t>Kategorie</t>
  </si>
  <si>
    <t>Unterkategorie</t>
  </si>
  <si>
    <t>Beschreibung</t>
  </si>
  <si>
    <t>Verantwortlich</t>
  </si>
  <si>
    <t>Abteilung</t>
  </si>
  <si>
    <t>Erstellt am</t>
  </si>
  <si>
    <t>Geaendert am</t>
  </si>
  <si>
    <t>Faelligkeit</t>
  </si>
  <si>
    <t>Prioritaet</t>
  </si>
  <si>
    <t>Status</t>
  </si>
  <si>
    <t>Bewertung</t>
  </si>
  <si>
    <t>Kontakt / E-Mail</t>
  </si>
  <si>
    <t>Bemerkungen</t>
  </si>
  <si>
    <t>DB-001</t>
  </si>
  <si>
    <t>Lieferantenvertrag Bueroartikel</t>
  </si>
  <si>
    <t>Vertraege</t>
  </si>
  <si>
    <t>Einkauf</t>
  </si>
  <si>
    <t>Rahmenvertrag fuer Buerobedarf, gueltig bis Ende 2026</t>
  </si>
  <si>
    <t>Meier, Klaus</t>
  </si>
  <si>
    <t>01.01.2026</t>
  </si>
  <si>
    <t>15.03.2026</t>
  </si>
  <si>
    <t>31.12.2026</t>
  </si>
  <si>
    <t>Mittel</t>
  </si>
  <si>
    <t>Aktiv</t>
  </si>
  <si>
    <t>k.meier@unternehmen.de</t>
  </si>
  <si>
    <t>Verlängerung prüfen Q4</t>
  </si>
  <si>
    <t>DB-002</t>
  </si>
  <si>
    <t>Projekt Digitalisierung Archiv</t>
  </si>
  <si>
    <t>Projekte</t>
  </si>
  <si>
    <t>IT</t>
  </si>
  <si>
    <t>Digitalisierung aller Papierdokumente vor 2020</t>
  </si>
  <si>
    <t>Schneider, Anna</t>
  </si>
  <si>
    <t>IT / Organisation</t>
  </si>
  <si>
    <t>10.02.2026</t>
  </si>
  <si>
    <t>01.09.2026</t>
  </si>
  <si>
    <t>30.06.2027</t>
  </si>
  <si>
    <t>Hoch</t>
  </si>
  <si>
    <t>In Bearbeitung</t>
  </si>
  <si>
    <t>a.schneider@unternehmen.de</t>
  </si>
  <si>
    <t>Phase 2 läuft</t>
  </si>
  <si>
    <t>DB-003</t>
  </si>
  <si>
    <t>Schulungsplan Fuehrungskraefte 2026</t>
  </si>
  <si>
    <t>Schulungen</t>
  </si>
  <si>
    <t>Personal</t>
  </si>
  <si>
    <t>Jährlicher Schulungszyklus für alle Teamleitungen</t>
  </si>
  <si>
    <t>Weber, Thomas</t>
  </si>
  <si>
    <t>15.01.2026</t>
  </si>
  <si>
    <t>20.08.2026</t>
  </si>
  <si>
    <t>30.11.2026</t>
  </si>
  <si>
    <t>t.weber@unternehmen.de</t>
  </si>
  <si>
    <t>DB-004</t>
  </si>
  <si>
    <t>Maschinenpark Wartungsplan</t>
  </si>
  <si>
    <t>Wartung</t>
  </si>
  <si>
    <t>Produktion</t>
  </si>
  <si>
    <t>Regelwartung aller Produktionsanlagen nach Herstellervorgabe</t>
  </si>
  <si>
    <t>Fischer, Maria</t>
  </si>
  <si>
    <t>03.03.2026</t>
  </si>
  <si>
    <t>15.10.2026</t>
  </si>
  <si>
    <t>Kritisch</t>
  </si>
  <si>
    <t>Ausstehend</t>
  </si>
  <si>
    <t>m.fischer@unternehmen.de</t>
  </si>
  <si>
    <t>Termin mit Servicetechniker abstimmen</t>
  </si>
  <si>
    <t>DB-005</t>
  </si>
  <si>
    <t>Marketingkampagne Herbst 2026</t>
  </si>
  <si>
    <t>Marketing</t>
  </si>
  <si>
    <t>Kampagnen</t>
  </si>
  <si>
    <t>Multichannel-Kampagne fuer Produktneuheiten im 4. Quartal</t>
  </si>
  <si>
    <t>Koch, Sandra</t>
  </si>
  <si>
    <t>01.06.2026</t>
  </si>
  <si>
    <t>05.09.2026</t>
  </si>
  <si>
    <t>01.10.2026</t>
  </si>
  <si>
    <t>s.koch@unternehmen.de</t>
  </si>
  <si>
    <t>Budget genehmigt</t>
  </si>
  <si>
    <t>DB-006</t>
  </si>
  <si>
    <t>Datenschutzrichtlinie Update</t>
  </si>
  <si>
    <t>Compliance</t>
  </si>
  <si>
    <t>Recht</t>
  </si>
  <si>
    <t>Anpassung der internen Richtlinien an aktuelle DSGVO-Anforderungen</t>
  </si>
  <si>
    <t>Richter, Peter</t>
  </si>
  <si>
    <t>Recht / Compliance</t>
  </si>
  <si>
    <t>20.04.2026</t>
  </si>
  <si>
    <t>p.richter@unternehmen.de</t>
  </si>
  <si>
    <t>Anwalt einbezogen</t>
  </si>
  <si>
    <t>DB-007</t>
  </si>
  <si>
    <t>Lieferantenbewertung 2026</t>
  </si>
  <si>
    <t>Qualitaet</t>
  </si>
  <si>
    <t>Jaehrliche Bewertung aller A-Lieferanten nach Bewertungsmatrix</t>
  </si>
  <si>
    <t>10.07.2026</t>
  </si>
  <si>
    <t>15.11.2026</t>
  </si>
  <si>
    <t>Fragebogen noch versenden</t>
  </si>
  <si>
    <t>DB-008</t>
  </si>
  <si>
    <t>ERP-Systemupdate Version 5.2</t>
  </si>
  <si>
    <t>Infrastruktur</t>
  </si>
  <si>
    <t>Update des zentralen ERP-Systems inkl. Testphase und Go-Live</t>
  </si>
  <si>
    <t>01.05.2026</t>
  </si>
  <si>
    <t>01.12.2026</t>
  </si>
  <si>
    <t>Testphase laeuft bis Oktober</t>
  </si>
  <si>
    <t>DB-009</t>
  </si>
  <si>
    <t>Mitarbeiterbefragung 2026</t>
  </si>
  <si>
    <t>Qualitaetsmanagement</t>
  </si>
  <si>
    <t>Anonyme Umfrage zur Arbeitszufriedenheit und Unternehmenskultur</t>
  </si>
  <si>
    <t>15.08.2026</t>
  </si>
  <si>
    <t>31.10.2026</t>
  </si>
  <si>
    <t>Neu</t>
  </si>
  <si>
    <t>Tool noch auswaehlen</t>
  </si>
  <si>
    <t>DB-010</t>
  </si>
  <si>
    <t>Jahresabschluss Vorbereitung</t>
  </si>
  <si>
    <t>Finanzen</t>
  </si>
  <si>
    <t>Buchhaltung</t>
  </si>
  <si>
    <t>Vorbereitung aller Unterlagen fuer Jahresabschluss Geschaeftsjahr 2026</t>
  </si>
  <si>
    <t>Lange, Brigitte</t>
  </si>
  <si>
    <t>31.01.2027</t>
  </si>
  <si>
    <t>b.lange@unternehmen.de</t>
  </si>
  <si>
    <t>DB-011</t>
  </si>
  <si>
    <t>Arbeitsschutzunterweisung Q3</t>
  </si>
  <si>
    <t>Arbeitssicherheit</t>
  </si>
  <si>
    <t>Pflichtunterweisung aller Mitarbeiter gemaess ArbSchG</t>
  </si>
  <si>
    <t>01.07.2026</t>
  </si>
  <si>
    <t>02.09.2026</t>
  </si>
  <si>
    <t>30.09.2026</t>
  </si>
  <si>
    <t>Alle Standorte abgedeckt</t>
  </si>
  <si>
    <t>DB-012</t>
  </si>
  <si>
    <t>Produktkatalog 2027 erstellen</t>
  </si>
  <si>
    <t>Druckmedien</t>
  </si>
  <si>
    <t>Redaktion und Design des gedruckten Produktkatalogs fuer 2027</t>
  </si>
  <si>
    <t>01.08.2026</t>
  </si>
  <si>
    <t>28.02.2027</t>
  </si>
  <si>
    <t>Niedrig</t>
  </si>
  <si>
    <t>Grafiker noch beauftragen</t>
  </si>
  <si>
    <t>DB-013</t>
  </si>
  <si>
    <t>Flottenversicherung Verlängerung</t>
  </si>
  <si>
    <t>Versicherungen</t>
  </si>
  <si>
    <t>Jährliche Verlängerung der Kfz-Flottenversicherung</t>
  </si>
  <si>
    <t>10.10.2025</t>
  </si>
  <si>
    <t>01.01.2027</t>
  </si>
  <si>
    <t>Angebote einholen ab Okt.</t>
  </si>
  <si>
    <t>DB-014</t>
  </si>
  <si>
    <t>Qualitaetsmanagementsystem Audit</t>
  </si>
  <si>
    <t>ISO 9001</t>
  </si>
  <si>
    <t>Internes Audit des QMS nach ISO 9001:2015 Anforderungen</t>
  </si>
  <si>
    <t>15.02.2026</t>
  </si>
  <si>
    <t>30.10.2026</t>
  </si>
  <si>
    <t>Auditbericht bis Nov.</t>
  </si>
  <si>
    <t>DB-015</t>
  </si>
  <si>
    <t>Produktrueckruf Handling-Prozess</t>
  </si>
  <si>
    <t>Definition und Dokumentation des Rueckrufprozesses fuer fehlerhafte Produkte</t>
  </si>
  <si>
    <t>20.06.2026</t>
  </si>
  <si>
    <t>15.09.2026</t>
  </si>
  <si>
    <t>Abgeschlossen</t>
  </si>
  <si>
    <t>Freigegeben durch GF</t>
  </si>
  <si>
    <t>DB-016</t>
  </si>
  <si>
    <t>Onboarding-Prozess ueberarbeiten</t>
  </si>
  <si>
    <t>Organisation</t>
  </si>
  <si>
    <t>Modernisierung des Einarbeitungsprogramms fuer neue Mitarbeiter</t>
  </si>
  <si>
    <t>01.04.2026</t>
  </si>
  <si>
    <t>Digital-Guide in Arbeit</t>
  </si>
  <si>
    <t>DB-017</t>
  </si>
  <si>
    <t>Serverwartung Rechenzentrum</t>
  </si>
  <si>
    <t>Planmaessige Wartung der physischen Server im eigenen Rechenzentrum</t>
  </si>
  <si>
    <t>05.10.2026</t>
  </si>
  <si>
    <t>Wartungsfenster reserviert</t>
  </si>
  <si>
    <t>DB-018</t>
  </si>
  <si>
    <t>Benchmarking Wettbewerber 2026</t>
  </si>
  <si>
    <t>Strategie</t>
  </si>
  <si>
    <t>Marktanalyse</t>
  </si>
  <si>
    <t>Strukturierter Wettbewerbsvergleich zu Preisen, Produkten, Positionierung</t>
  </si>
  <si>
    <t>01.03.2026</t>
  </si>
  <si>
    <t>DB-019</t>
  </si>
  <si>
    <t>Lieferkette Risikoanalyse</t>
  </si>
  <si>
    <t>Risikomanagement</t>
  </si>
  <si>
    <t>Identifikation und Bewertung von Risiken in der Lieferkette</t>
  </si>
  <si>
    <t>15.04.2026</t>
  </si>
  <si>
    <t>Engpaesse bei 3 Lieferanten</t>
  </si>
  <si>
    <t>DB-020</t>
  </si>
  <si>
    <t>Energieaudit Produktionshalle</t>
  </si>
  <si>
    <t>Nachhaltigkeit</t>
  </si>
  <si>
    <t>Energie</t>
  </si>
  <si>
    <t>Erfassung und Analyse des Energieverbrauchs gemaess EED-Richtlinie</t>
  </si>
  <si>
    <t>Externen Auditor anfragen</t>
  </si>
  <si>
    <t>Legende: Bewertung 0=ausstehend | 1=ungenuegend | 2=ausreichend | 3=befriedigend | 4=gut | 5=sehr gut   ||   Prioritaet: Kritisch &gt; Hoch &gt; Mittel &gt; Niedrig</t>
  </si>
  <si>
    <t>SUCHMASKE  –  Datensatz gezielt abrufen</t>
  </si>
  <si>
    <t>Geben Sie eine Datensatz-ID (z.B. DB-003) oder einen Suchbegriff in das gelbe Feld ein:</t>
  </si>
  <si>
    <t>Suche nach ID / Bezeichnung:</t>
  </si>
  <si>
    <t>ERGEBNIS – DATENSATZ-DETAIL</t>
  </si>
  <si>
    <t>ID:</t>
  </si>
  <si>
    <t>Geaendert am:</t>
  </si>
  <si>
    <t>Bezeichnung:</t>
  </si>
  <si>
    <t>Faelligkeit:</t>
  </si>
  <si>
    <t>Kategorie:</t>
  </si>
  <si>
    <t>Prioritaet:</t>
  </si>
  <si>
    <t>Unterkategorie:</t>
  </si>
  <si>
    <t>Status:</t>
  </si>
  <si>
    <t>Bewertung:</t>
  </si>
  <si>
    <t>Kontakt:</t>
  </si>
  <si>
    <t>Bemerkungen:</t>
  </si>
  <si>
    <t>Erstellt am:</t>
  </si>
  <si>
    <t>Hinweis: Tragen Sie im gelben Suchfeld oben eine ID (z.B. DB-001) ein, um den zugehoerigen Datensatz anzuzeigen. Alle Felder werden automatisch aus dem Blatt 'Datenbank' befuellt. Achten Sie auf exakte Gross-/Kleinschreibung der ID.</t>
  </si>
  <si>
    <t>AUSWERTUNG  –  Statistiken &amp; Kennzahlen</t>
  </si>
  <si>
    <t>Eintraege gesamt</t>
  </si>
  <si>
    <t>Verteilung nach Prioritaet</t>
  </si>
  <si>
    <t>Anzahl</t>
  </si>
  <si>
    <t>Anteil %</t>
  </si>
  <si>
    <t>Eintraege nach Kategorie</t>
  </si>
  <si>
    <t>Eintraege</t>
  </si>
  <si>
    <t>Alle Kennzahlen aktualisieren sich automatisch bei Aenderungen im Blatt 'Datenbank'. Fuer tiefergehende Analysen empfiehlt sich die Nutzung der Filter- und Sortierfunktionen direkt im Datenbankblatt (Zeile 9, Autofilter-Pfeile).</t>
  </si>
  <si>
    <t>ANLEITUNG  –  So nutzen Sie diese Vorlage</t>
  </si>
  <si>
    <t>AUFBAU DER VORLAGE</t>
  </si>
  <si>
    <t>Blatt 1: Datenbank</t>
  </si>
  <si>
    <t>Die zentrale Datentabelle. Jede Zeile = ein Datensatz. Spalten A-O erfassen alle relevanten Felder. Neue Eintraege einfach in der naechsten freien Zeile ergaenzen. Die ID (Spalte A) muss eindeutig sein (z.B. DB-021, DB-022, ...).</t>
  </si>
  <si>
    <t>Blatt 2: Suchmaske</t>
  </si>
  <si>
    <t>Einzelnen Datensatz per ID abrufen. ID in das gelbe Feld eintragen - alle Detailfelder werden automatisch befuellt. Ideal fuer schnellen Ueberblick ohne Scrollen.</t>
  </si>
  <si>
    <t>Blatt 3: Auswertung</t>
  </si>
  <si>
    <t>Automatische Statistiken: Gesamtzahl, Statusverteilung, Prioritaeten, Kategorien. Alle Zahlen aktualisieren sich bei Datenbank-Aenderungen ohne Zutun.</t>
  </si>
  <si>
    <t>DATENPFLEGE</t>
  </si>
  <si>
    <t>Neue Eintraege</t>
  </si>
  <si>
    <t>Zeile ans Ende der Datenbank-Tabelle anhaengen. ID fortlaufend vergeben (naechste freie Nummer, z.B. DB-021). Status und Prioritaet per Dropdown auswaehlen.</t>
  </si>
  <si>
    <t>Felder aendern</t>
  </si>
  <si>
    <t>Direkt in die Zelle klicken und Wert aendern. Dropdown-Felder (Status, Prioritaet, Bewertung) bieten vordefinierte Auswahlmoeglichkeiten - nur diese Werte verwenden, damit die Auswertung korrekt zaehlt.</t>
  </si>
  <si>
    <t>Eintraege loeschen</t>
  </si>
  <si>
    <t>Zeile markieren, Rechtsklick -&gt; 'Zeile loeschen'. IDs werden nicht automatisch angepasst - Luecken in der Nummerierung sind unproblematisch.</t>
  </si>
  <si>
    <t>Eintraege filtern</t>
  </si>
  <si>
    <t>Im Datenbankblatt sind in Zeile 9 Filterfelder verfuegbar (Dropdown-Pfeile in den Spaltenheadern). Klick auf Pfeil -&gt; gewuenschte Werte waehlen -&gt; nur passende Zeilen sichtbar. Filter zuruecksetzen: Alle auswaehlen.</t>
  </si>
  <si>
    <t>SPALTEN-ERKLAERUNG</t>
  </si>
  <si>
    <t>A - ID</t>
  </si>
  <si>
    <t>Eindeutige Kennung des Datensatzes. Format empfohlen: Praefix + dreistellige Nummer (z.B. DB-001, PRJ-001, ART-001). Praefix frei waehlbar je nach Datenbanktyp.</t>
  </si>
  <si>
    <t>B - Bezeichnung</t>
  </si>
  <si>
    <t>Kurzer, aussagekraeftiger Name des Eintrags. Sollte eindeutig und selbsterklaerend sein. Maximal 50 Zeichen empfohlen.</t>
  </si>
  <si>
    <t>C/D - Kategorie / Unterkategorie</t>
  </si>
  <si>
    <t>Zweistufige Klassifikation. Kategorien frei definierbar. Konsistente Schreibweise wichtig fuer korrekte Auswertung (exakt gleiche Bezeichnung in jeder Zeile).</t>
  </si>
  <si>
    <t>E - Beschreibung</t>
  </si>
  <si>
    <t>Ausfuehrlichere Erklaerung des Eintrags. Kann laenger sein. Zelle ist fuer mehrzeiligen Text vorgesehen (Zeilenumbruch mit Alt+Enter).</t>
  </si>
  <si>
    <t>F/G - Verantwortlich / Abteilung</t>
  </si>
  <si>
    <t>Person und Organisationseinheit, die fuer diesen Eintrag verantwortlich ist. Format fuer Personen: Nachname, Vorname (ermoeglicht alphabetische Sortierung).</t>
  </si>
  <si>
    <t>H/I - Erstellt am / Geaendert am</t>
  </si>
  <si>
    <t>Datum im Format TT.MM.JJJJ. 'Erstellt am' einmalig bei Anlage eintragen und nicht aendern. 'Geaendert am' bei jeder inhaltlichen Aenderung aktualisieren.</t>
  </si>
  <si>
    <t>J - Faelligkeit</t>
  </si>
  <si>
    <t>Zieldatum oder Deadline. Leer lassen, wenn kein Termin. Bei Ueberschreitung kann eine bedingte Formatierung ergaenzt werden (Zelle -&gt; Bedingte Formatierung).</t>
  </si>
  <si>
    <t>K - Prioritaet</t>
  </si>
  <si>
    <t>Vier Stufen: Kritisch / Hoch / Mittel / Niedrig. Bitte nur Dropdown-Werte nutzen. Wird in der Auswertung nach Haeufigkeit ausgewertet.</t>
  </si>
  <si>
    <t>L - Status</t>
  </si>
  <si>
    <t>Fuenf Zustaende: Neu / In Bearbeitung / Ausstehend / Aktiv / Abgeschlossen. Farbkodierung erfolgt automatisch via bedingter Formatierung.</t>
  </si>
  <si>
    <t>M - Bewertung</t>
  </si>
  <si>
    <t>Numerische Beurteilung von 0 (ausstehend/nicht bewertet) bis 5 (sehr gut). Wird automatisch farblich markiert.</t>
  </si>
  <si>
    <t>N - Kontakt / E-Mail</t>
  </si>
  <si>
    <t>E-Mail-Adresse oder Kontaktinformation der verantwortlichen Person.</t>
  </si>
  <si>
    <t>O - Bemerkungen</t>
  </si>
  <si>
    <t>Freies Textfeld fuer Hinweise, Notizen, Verweise auf andere Dokumente oder Systeme. Kein Pflichtfeld.</t>
  </si>
  <si>
    <t>TIPPS &amp; HINWEISE</t>
  </si>
  <si>
    <t>Vorlage anpassen</t>
  </si>
  <si>
    <t>Spaltentitel koennen umbenannt werden. Kategorien und Status-Werte in den Dropdowns anpassen: Daten -&gt; Datengueltigkeit -&gt; Quelle bearbeiten. Neue Spalten rechts von Spalte O ergaenzen (Spaltenbreite anpassen).</t>
  </si>
  <si>
    <t>Groessere Datenmengen</t>
  </si>
  <si>
    <t>Diese Vorlage ist fuer bis zu ca. 500 Eintraege gut geeignet. Bei mehr Daten Pivot-Tabellen oder spezialisierte Datenbankloesungen in Betracht ziehen.</t>
  </si>
  <si>
    <t>DSGVO-Hinweis</t>
  </si>
  <si>
    <t>Bei Speicherung personenbezogener Daten (Namen, E-Mails) gelten die Anforderungen der DSGVO. Zugriffsbeschraenkungen und regelmaessige Datenpflege sicherstellen.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</si>
</sst>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9"/>
      <color rgb="FFFFFFFF"/>
      <name val="Calibri"/>
      <charset val="1"/>
    </font>
    <font>
      <sz val="9"/>
      <color rgb="FF2B2B2B"/>
      <name val="Calibri"/>
      <charset val="1"/>
    </font>
    <font>
      <b/>
      <sz val="8"/>
      <color rgb="FF0D4F5C"/>
      <name val="Calibri"/>
      <charset val="1"/>
    </font>
    <font>
      <b/>
      <sz val="9"/>
      <color rgb="FF2B2B2B"/>
      <name val="Calibri"/>
      <charset val="1"/>
    </font>
    <font>
      <sz val="8"/>
      <color rgb="FF2B2B2B"/>
      <name val="Calibri"/>
      <charset val="1"/>
    </font>
    <font>
      <i/>
      <sz val="8"/>
      <color rgb="FF2B2B2B"/>
      <name val="Calibri"/>
      <charset val="1"/>
    </font>
    <font>
      <i/>
      <sz val="8"/>
      <color rgb="FF1A7A8A"/>
      <name val="Calibri"/>
      <charset val="1"/>
    </font>
    <font>
      <b/>
      <sz val="18"/>
      <color rgb="FFFFFFFF"/>
      <name val="Calibri"/>
      <charset val="1"/>
    </font>
    <font>
      <i/>
      <sz val="10"/>
      <color rgb="FF1A7A8A"/>
      <name val="Calibri"/>
      <charset val="1"/>
    </font>
    <font>
      <b/>
      <sz val="10"/>
      <color rgb="FFFFFFFF"/>
      <name val="Calibri"/>
      <charset val="1"/>
    </font>
    <font>
      <b/>
      <sz val="11"/>
      <color rgb="FF0D4F5C"/>
      <name val="Calibri"/>
      <charset val="1"/>
    </font>
    <font>
      <i/>
      <sz val="9"/>
      <color rgb="FF1A7A8A"/>
      <name val="Calibri"/>
      <charset val="1"/>
    </font>
    <font>
      <b/>
      <sz val="26"/>
      <color rgb="FF0D4F5C"/>
      <name val="Calibri"/>
      <charset val="1"/>
    </font>
    <font>
      <b/>
      <sz val="26"/>
      <color rgb="FF2E7D5E"/>
      <name val="Calibri"/>
      <charset val="1"/>
    </font>
    <font>
      <b/>
      <sz val="26"/>
      <color rgb="FFB7770D"/>
      <name val="Calibri"/>
      <charset val="1"/>
    </font>
    <font>
      <b/>
      <sz val="26"/>
      <color rgb="FF9B59B6"/>
      <name val="Calibri"/>
      <charset val="1"/>
    </font>
    <font>
      <b/>
      <sz val="26"/>
      <color rgb="FF1F618D"/>
      <name val="Calibri"/>
      <charset val="1"/>
    </font>
    <font>
      <b/>
      <sz val="26"/>
      <color rgb="FF707B7C"/>
      <name val="Calibri"/>
      <charset val="1"/>
    </font>
    <font>
      <b/>
      <sz val="11"/>
      <color rgb="FFFFFFFF"/>
      <name val="Calibri"/>
      <charset val="1"/>
    </font>
    <font>
      <b/>
      <sz val="11"/>
      <color rgb="FF2B2B2B"/>
      <name val="Calibri"/>
      <charset val="1"/>
    </font>
    <font>
      <sz val="11"/>
      <color rgb="FF2B2B2B"/>
      <name val="Calibri"/>
      <charset val="1"/>
    </font>
    <font>
      <b/>
      <sz val="9"/>
      <color rgb="FF0D4F5C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0D4F5C"/>
        <bgColor rgb="FF1F618D"/>
      </patternFill>
    </fill>
    <fill>
      <patternFill patternType="solid">
        <fgColor rgb="FFC9963B"/>
        <bgColor rgb="FFF39C12"/>
      </patternFill>
    </fill>
    <fill>
      <patternFill patternType="solid">
        <fgColor rgb="FF1A7A8A"/>
        <bgColor rgb="FF1A7A5E"/>
      </patternFill>
    </fill>
    <fill>
      <patternFill patternType="solid">
        <fgColor rgb="FFF4FAFB"/>
        <bgColor rgb="FFEBF5FB"/>
      </patternFill>
    </fill>
    <fill>
      <patternFill patternType="solid">
        <fgColor rgb="FFD6EEF2"/>
        <bgColor rgb="FFD6EAF8"/>
      </patternFill>
    </fill>
    <fill>
      <patternFill patternType="solid">
        <fgColor rgb="FFE4F2F5"/>
        <bgColor rgb="FFEBF5FB"/>
      </patternFill>
    </fill>
    <fill>
      <patternFill patternType="solid">
        <fgColor rgb="FFFDF3E3"/>
        <bgColor rgb="FFFEF9E7"/>
      </patternFill>
    </fill>
    <fill>
      <patternFill patternType="solid">
        <fgColor rgb="FF2E7D5E"/>
        <bgColor rgb="FF1A7A5E"/>
      </patternFill>
    </fill>
    <fill>
      <patternFill patternType="solid">
        <fgColor rgb="FFB7770D"/>
        <bgColor rgb="FF8B6914"/>
      </patternFill>
    </fill>
    <fill>
      <patternFill patternType="solid">
        <fgColor rgb="FF9B59B6"/>
        <bgColor rgb="FF707B7C"/>
      </patternFill>
    </fill>
    <fill>
      <patternFill patternType="solid">
        <fgColor rgb="FF1F618D"/>
        <bgColor rgb="FF1A7A8A"/>
      </patternFill>
    </fill>
    <fill>
      <patternFill patternType="solid">
        <fgColor rgb="FF707B7C"/>
        <bgColor rgb="FF808B96"/>
      </patternFill>
    </fill>
    <fill>
      <patternFill patternType="solid">
        <fgColor rgb="FFB03A2E"/>
        <bgColor rgb="FFC0392B"/>
      </patternFill>
    </fill>
    <fill>
      <patternFill patternType="solid">
        <fgColor rgb="FF8B6914"/>
        <bgColor rgb="FFB7770D"/>
      </patternFill>
    </fill>
    <fill>
      <patternFill patternType="solid">
        <fgColor rgb="FFC0392B"/>
        <bgColor rgb="FFB03A2E"/>
      </patternFill>
    </fill>
    <fill>
      <patternFill patternType="solid">
        <fgColor theme="3" tint="-0.499984740745262"/>
        <bgColor rgb="FF1F618D"/>
      </patternFill>
    </fill>
    <fill>
      <patternFill patternType="solid">
        <fgColor theme="3" tint="-0.499984740745262"/>
        <bgColor rgb="FF1A7A5E"/>
      </patternFill>
    </fill>
  </fills>
  <borders count="8">
    <border>
      <left/>
      <right/>
      <top/>
      <bottom/>
      <diagonal/>
    </border>
    <border>
      <left style="thin">
        <color rgb="FF0D4F5C"/>
      </left>
      <right/>
      <top style="thin">
        <color rgb="FF0D4F5C"/>
      </top>
      <bottom style="thin">
        <color rgb="FF0D4F5C"/>
      </bottom>
      <diagonal/>
    </border>
    <border>
      <left style="thin">
        <color rgb="FFC8D6D9"/>
      </left>
      <right/>
      <top style="thin">
        <color rgb="FFC8D6D9"/>
      </top>
      <bottom style="thin">
        <color rgb="FFC8D6D9"/>
      </bottom>
      <diagonal/>
    </border>
    <border>
      <left style="thin">
        <color rgb="FF0D4F5C"/>
      </left>
      <right style="thin">
        <color rgb="FF0D4F5C"/>
      </right>
      <top style="thin">
        <color rgb="FF0D4F5C"/>
      </top>
      <bottom style="thin">
        <color rgb="FF0D4F5C"/>
      </bottom>
      <diagonal/>
    </border>
    <border>
      <left style="thin">
        <color rgb="FFC8D6D9"/>
      </left>
      <right style="thin">
        <color rgb="FFC8D6D9"/>
      </right>
      <top style="thin">
        <color rgb="FFC8D6D9"/>
      </top>
      <bottom style="thin">
        <color rgb="FFC8D6D9"/>
      </bottom>
      <diagonal/>
    </border>
    <border>
      <left style="thin">
        <color rgb="FF1A7A8A"/>
      </left>
      <right style="thin">
        <color rgb="FF1A7A8A"/>
      </right>
      <top style="thin">
        <color rgb="FF1A7A8A"/>
      </top>
      <bottom style="thin">
        <color rgb="FF1A7A8A"/>
      </bottom>
      <diagonal/>
    </border>
    <border>
      <left style="medium">
        <color rgb="FFC9963B"/>
      </left>
      <right style="medium">
        <color rgb="FFC9963B"/>
      </right>
      <top style="medium">
        <color rgb="FFC9963B"/>
      </top>
      <bottom style="medium">
        <color rgb="FFC9963B"/>
      </bottom>
      <diagonal/>
    </border>
    <border>
      <left style="thin">
        <color rgb="FFC8D6D9"/>
      </left>
      <right style="thin">
        <color rgb="FFC8D6D9"/>
      </right>
      <top style="thin">
        <color rgb="FFC8D6D9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10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0" fontId="0" fillId="3" borderId="0" xfId="0" applyFill="1"/>
    <xf numFmtId="0" fontId="3" fillId="5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right" vertical="center"/>
    </xf>
    <xf numFmtId="0" fontId="12" fillId="8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164" fontId="22" fillId="5" borderId="4" xfId="0" applyNumberFormat="1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left" vertical="center"/>
    </xf>
    <xf numFmtId="164" fontId="3" fillId="5" borderId="4" xfId="0" applyNumberFormat="1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left" vertical="center"/>
    </xf>
    <xf numFmtId="0" fontId="21" fillId="7" borderId="4" xfId="0" applyFont="1" applyFill="1" applyBorder="1" applyAlignment="1">
      <alignment horizontal="center" vertical="center"/>
    </xf>
    <xf numFmtId="164" fontId="3" fillId="7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16" fillId="5" borderId="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16" borderId="2" xfId="0" applyFont="1" applyFill="1" applyBorder="1" applyAlignment="1">
      <alignment horizontal="left" vertical="center"/>
    </xf>
    <xf numFmtId="0" fontId="1" fillId="17" borderId="0" xfId="0" applyFont="1" applyFill="1" applyAlignment="1">
      <alignment horizontal="center" vertical="center"/>
    </xf>
    <xf numFmtId="0" fontId="2" fillId="17" borderId="5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right" vertical="center"/>
    </xf>
    <xf numFmtId="0" fontId="2" fillId="18" borderId="3" xfId="0" applyFont="1" applyFill="1" applyBorder="1" applyAlignment="1">
      <alignment horizontal="right" vertical="center"/>
    </xf>
  </cellXfs>
  <cellStyles count="1">
    <cellStyle name="Standard" xfId="0" builtinId="0"/>
  </cellStyles>
  <dxfs count="14">
    <dxf>
      <font>
        <b/>
        <sz val="9"/>
        <color rgb="FFFFFFFF"/>
        <name val="Calibri"/>
        <charset val="1"/>
      </font>
      <fill>
        <patternFill>
          <bgColor rgb="FF922B21"/>
        </patternFill>
      </fill>
    </dxf>
    <dxf>
      <font>
        <b/>
        <sz val="9"/>
        <color rgb="FFFFFFFF"/>
        <name val="Calibri"/>
        <charset val="1"/>
      </font>
      <fill>
        <patternFill>
          <bgColor rgb="FFE74C3C"/>
        </patternFill>
      </fill>
    </dxf>
    <dxf>
      <font>
        <b/>
        <sz val="9"/>
        <color rgb="FFFFFFFF"/>
        <name val="Calibri"/>
        <charset val="1"/>
      </font>
      <fill>
        <patternFill>
          <bgColor rgb="FFF39C12"/>
        </patternFill>
      </fill>
    </dxf>
    <dxf>
      <font>
        <b/>
        <sz val="9"/>
        <color rgb="FFFFFFFF"/>
        <name val="Calibri"/>
        <charset val="1"/>
      </font>
      <fill>
        <patternFill>
          <bgColor rgb="FF27AE60"/>
        </patternFill>
      </fill>
    </dxf>
    <dxf>
      <font>
        <b/>
        <sz val="9"/>
        <color rgb="FFFFFFFF"/>
        <name val="Calibri"/>
        <charset val="1"/>
      </font>
      <fill>
        <patternFill>
          <bgColor rgb="FF1A7A5E"/>
        </patternFill>
      </fill>
    </dxf>
    <dxf>
      <font>
        <b/>
        <sz val="9"/>
        <color rgb="FF808B96"/>
        <name val="Calibri"/>
        <charset val="1"/>
      </font>
      <fill>
        <patternFill>
          <bgColor rgb="FFEAECEE"/>
        </patternFill>
      </fill>
    </dxf>
    <dxf>
      <font>
        <b/>
        <sz val="9"/>
        <color rgb="FF1F618D"/>
        <name val="Calibri"/>
        <charset val="1"/>
      </font>
      <fill>
        <patternFill>
          <bgColor rgb="FFD6EAF8"/>
        </patternFill>
      </fill>
    </dxf>
    <dxf>
      <font>
        <b/>
        <sz val="9"/>
        <color rgb="FFB03A2E"/>
        <name val="Calibri"/>
        <charset val="1"/>
      </font>
      <fill>
        <patternFill>
          <bgColor rgb="FFFDECEA"/>
        </patternFill>
      </fill>
    </dxf>
    <dxf>
      <font>
        <b/>
        <sz val="9"/>
        <color rgb="FFB7770D"/>
        <name val="Calibri"/>
        <charset val="1"/>
      </font>
      <fill>
        <patternFill>
          <bgColor rgb="FFFEF9E7"/>
        </patternFill>
      </fill>
    </dxf>
    <dxf>
      <font>
        <b/>
        <sz val="9"/>
        <color rgb="FF2E7D5E"/>
        <name val="Calibri"/>
        <charset val="1"/>
      </font>
      <fill>
        <patternFill>
          <bgColor rgb="FFD5F5E3"/>
        </patternFill>
      </fill>
    </dxf>
    <dxf>
      <font>
        <b/>
        <sz val="9"/>
        <color rgb="FF2E7D5E"/>
        <name val="Calibri"/>
        <charset val="1"/>
      </font>
      <fill>
        <patternFill>
          <bgColor rgb="FFEAFAF1"/>
        </patternFill>
      </fill>
    </dxf>
    <dxf>
      <font>
        <b/>
        <sz val="9"/>
        <color rgb="FF1F618D"/>
        <name val="Calibri"/>
        <charset val="1"/>
      </font>
      <fill>
        <patternFill>
          <bgColor rgb="FFEBF5FB"/>
        </patternFill>
      </fill>
    </dxf>
    <dxf>
      <font>
        <b/>
        <sz val="9"/>
        <color rgb="FF8B6914"/>
        <name val="Calibri"/>
        <charset val="1"/>
      </font>
      <fill>
        <patternFill>
          <bgColor rgb="FFFEFDE1"/>
        </patternFill>
      </fill>
    </dxf>
    <dxf>
      <font>
        <b/>
        <sz val="9"/>
        <color rgb="FFB03A2E"/>
        <name val="Calibri"/>
        <charset val="1"/>
      </font>
      <fill>
        <patternFill>
          <bgColor rgb="FFFDEC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AFAF1"/>
      <rgbColor rgb="FFFF00FF"/>
      <rgbColor rgb="FF00FFFF"/>
      <rgbColor rgb="FF800000"/>
      <rgbColor rgb="FF2E7D5E"/>
      <rgbColor rgb="FF000080"/>
      <rgbColor rgb="FF8B6914"/>
      <rgbColor rgb="FF800080"/>
      <rgbColor rgb="FF1A7A8A"/>
      <rgbColor rgb="FFD6EAF8"/>
      <rgbColor rgb="FF707B7C"/>
      <rgbColor rgb="FF9999FF"/>
      <rgbColor rgb="FFB03A2E"/>
      <rgbColor rgb="FFFEFDE1"/>
      <rgbColor rgb="FFD6EEF2"/>
      <rgbColor rgb="FF660066"/>
      <rgbColor rgb="FFC9963B"/>
      <rgbColor rgb="FF1F618D"/>
      <rgbColor rgb="FFC8D6D9"/>
      <rgbColor rgb="FF000080"/>
      <rgbColor rgb="FFFF00FF"/>
      <rgbColor rgb="FFF4FAFB"/>
      <rgbColor rgb="FF00FFFF"/>
      <rgbColor rgb="FF800080"/>
      <rgbColor rgb="FF800000"/>
      <rgbColor rgb="FF1A7A5E"/>
      <rgbColor rgb="FF0000FF"/>
      <rgbColor rgb="FF00CCFF"/>
      <rgbColor rgb="FFE4F2F5"/>
      <rgbColor rgb="FFD5F5E3"/>
      <rgbColor rgb="FFFDF3E3"/>
      <rgbColor rgb="FFEAECEE"/>
      <rgbColor rgb="FFFEF9E7"/>
      <rgbColor rgb="FFEBF5FB"/>
      <rgbColor rgb="FFFDECEA"/>
      <rgbColor rgb="FF3366FF"/>
      <rgbColor rgb="FF33CCCC"/>
      <rgbColor rgb="FFB7770D"/>
      <rgbColor rgb="FFFFCC00"/>
      <rgbColor rgb="FFF39C12"/>
      <rgbColor rgb="FFE74C3C"/>
      <rgbColor rgb="FF9B59B6"/>
      <rgbColor rgb="FF808B96"/>
      <rgbColor rgb="FF0D4F5C"/>
      <rgbColor rgb="FF27AE60"/>
      <rgbColor rgb="FF003300"/>
      <rgbColor rgb="FF333300"/>
      <rgbColor rgb="FF922B21"/>
      <rgbColor rgb="FFC0392B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4F5C"/>
    <pageSetUpPr fitToPage="1"/>
  </sheetPr>
  <dimension ref="A1:O31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G40" sqref="G40"/>
    </sheetView>
  </sheetViews>
  <sheetFormatPr baseColWidth="10" defaultColWidth="8.7109375" defaultRowHeight="15" x14ac:dyDescent="0.25"/>
  <cols>
    <col min="1" max="1" width="6" customWidth="1"/>
    <col min="2" max="2" width="22" customWidth="1"/>
    <col min="3" max="4" width="20" customWidth="1"/>
    <col min="5" max="5" width="26" customWidth="1"/>
    <col min="6" max="6" width="18" customWidth="1"/>
    <col min="7" max="7" width="16" customWidth="1"/>
    <col min="8" max="10" width="14" customWidth="1"/>
    <col min="11" max="11" width="12" customWidth="1"/>
    <col min="12" max="12" width="14" customWidth="1"/>
    <col min="13" max="13" width="12" customWidth="1"/>
    <col min="14" max="14" width="18" customWidth="1"/>
    <col min="15" max="15" width="22" customWidth="1"/>
  </cols>
  <sheetData>
    <row r="1" spans="1:15" ht="7.5" customHeight="1" x14ac:dyDescent="0.25"/>
    <row r="2" spans="1:15" ht="42" customHeight="1" x14ac:dyDescent="0.2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7.5" customHeight="1" x14ac:dyDescent="0.25"/>
    <row r="4" spans="1:15" ht="18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9.75" customHeight="1" x14ac:dyDescent="0.25"/>
    <row r="6" spans="1:15" ht="18" customHeight="1" x14ac:dyDescent="0.25">
      <c r="A6" s="59" t="s">
        <v>1</v>
      </c>
      <c r="B6" s="59"/>
      <c r="C6" s="11" t="s">
        <v>2</v>
      </c>
      <c r="D6" s="11"/>
      <c r="E6" s="11"/>
      <c r="F6" s="59" t="s">
        <v>3</v>
      </c>
      <c r="G6" s="59"/>
      <c r="H6" s="11" t="s">
        <v>4</v>
      </c>
      <c r="I6" s="11"/>
      <c r="J6" s="59" t="s">
        <v>5</v>
      </c>
      <c r="K6" s="59"/>
      <c r="L6" s="11" t="s">
        <v>6</v>
      </c>
      <c r="M6" s="11"/>
      <c r="N6" s="60" t="s">
        <v>7</v>
      </c>
      <c r="O6" s="13" t="s">
        <v>8</v>
      </c>
    </row>
    <row r="7" spans="1:15" ht="18" customHeight="1" x14ac:dyDescent="0.25">
      <c r="A7" s="59" t="s">
        <v>9</v>
      </c>
      <c r="B7" s="59"/>
      <c r="C7" s="11" t="s">
        <v>10</v>
      </c>
      <c r="D7" s="11"/>
      <c r="E7" s="11"/>
      <c r="F7" s="59" t="s">
        <v>11</v>
      </c>
      <c r="G7" s="59"/>
      <c r="H7" s="11" t="s">
        <v>12</v>
      </c>
      <c r="I7" s="11"/>
      <c r="J7" s="59" t="s">
        <v>13</v>
      </c>
      <c r="K7" s="59"/>
      <c r="L7" s="11">
        <f>COUNTA(B10:B1000)</f>
        <v>20</v>
      </c>
      <c r="M7" s="11"/>
      <c r="N7" s="60" t="s">
        <v>14</v>
      </c>
      <c r="O7" s="13">
        <f>COUNTIF(L10:L1000,"Aktiv")</f>
        <v>6</v>
      </c>
    </row>
    <row r="8" spans="1:15" ht="9.75" customHeight="1" x14ac:dyDescent="0.25"/>
    <row r="9" spans="1:15" ht="25.5" customHeight="1" x14ac:dyDescent="0.25">
      <c r="A9" s="58" t="s">
        <v>15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26</v>
      </c>
      <c r="M9" s="58" t="s">
        <v>27</v>
      </c>
      <c r="N9" s="58" t="s">
        <v>28</v>
      </c>
      <c r="O9" s="58" t="s">
        <v>29</v>
      </c>
    </row>
    <row r="10" spans="1:15" ht="21.75" customHeight="1" x14ac:dyDescent="0.25">
      <c r="A10" s="14" t="s">
        <v>30</v>
      </c>
      <c r="B10" s="15" t="s">
        <v>31</v>
      </c>
      <c r="C10" s="13" t="s">
        <v>32</v>
      </c>
      <c r="D10" s="13" t="s">
        <v>33</v>
      </c>
      <c r="E10" s="16" t="s">
        <v>34</v>
      </c>
      <c r="F10" s="13" t="s">
        <v>35</v>
      </c>
      <c r="G10" s="13" t="s">
        <v>33</v>
      </c>
      <c r="H10" s="17" t="s">
        <v>36</v>
      </c>
      <c r="I10" s="17" t="s">
        <v>37</v>
      </c>
      <c r="J10" s="17" t="s">
        <v>38</v>
      </c>
      <c r="K10" s="18" t="s">
        <v>39</v>
      </c>
      <c r="L10" s="18" t="s">
        <v>40</v>
      </c>
      <c r="M10" s="17">
        <v>4</v>
      </c>
      <c r="N10" s="13" t="s">
        <v>41</v>
      </c>
      <c r="O10" s="19" t="s">
        <v>42</v>
      </c>
    </row>
    <row r="11" spans="1:15" ht="21.75" customHeight="1" x14ac:dyDescent="0.25">
      <c r="A11" s="14" t="s">
        <v>43</v>
      </c>
      <c r="B11" s="20" t="s">
        <v>44</v>
      </c>
      <c r="C11" s="21" t="s">
        <v>45</v>
      </c>
      <c r="D11" s="21" t="s">
        <v>46</v>
      </c>
      <c r="E11" s="22" t="s">
        <v>47</v>
      </c>
      <c r="F11" s="21" t="s">
        <v>48</v>
      </c>
      <c r="G11" s="21" t="s">
        <v>49</v>
      </c>
      <c r="H11" s="23" t="s">
        <v>50</v>
      </c>
      <c r="I11" s="23" t="s">
        <v>51</v>
      </c>
      <c r="J11" s="23" t="s">
        <v>52</v>
      </c>
      <c r="K11" s="24" t="s">
        <v>53</v>
      </c>
      <c r="L11" s="24" t="s">
        <v>54</v>
      </c>
      <c r="M11" s="23">
        <v>3</v>
      </c>
      <c r="N11" s="21" t="s">
        <v>55</v>
      </c>
      <c r="O11" s="25" t="s">
        <v>56</v>
      </c>
    </row>
    <row r="12" spans="1:15" ht="21.75" customHeight="1" x14ac:dyDescent="0.25">
      <c r="A12" s="14" t="s">
        <v>57</v>
      </c>
      <c r="B12" s="15" t="s">
        <v>58</v>
      </c>
      <c r="C12" s="13" t="s">
        <v>59</v>
      </c>
      <c r="D12" s="13" t="s">
        <v>60</v>
      </c>
      <c r="E12" s="16" t="s">
        <v>61</v>
      </c>
      <c r="F12" s="13" t="s">
        <v>62</v>
      </c>
      <c r="G12" s="13" t="s">
        <v>60</v>
      </c>
      <c r="H12" s="17" t="s">
        <v>63</v>
      </c>
      <c r="I12" s="17" t="s">
        <v>64</v>
      </c>
      <c r="J12" s="17" t="s">
        <v>65</v>
      </c>
      <c r="K12" s="18" t="s">
        <v>53</v>
      </c>
      <c r="L12" s="18" t="s">
        <v>40</v>
      </c>
      <c r="M12" s="17">
        <v>5</v>
      </c>
      <c r="N12" s="13" t="s">
        <v>66</v>
      </c>
      <c r="O12" s="19"/>
    </row>
    <row r="13" spans="1:15" ht="21.75" customHeight="1" x14ac:dyDescent="0.25">
      <c r="A13" s="14" t="s">
        <v>67</v>
      </c>
      <c r="B13" s="20" t="s">
        <v>68</v>
      </c>
      <c r="C13" s="21" t="s">
        <v>69</v>
      </c>
      <c r="D13" s="21" t="s">
        <v>70</v>
      </c>
      <c r="E13" s="22" t="s">
        <v>71</v>
      </c>
      <c r="F13" s="21" t="s">
        <v>72</v>
      </c>
      <c r="G13" s="21" t="s">
        <v>70</v>
      </c>
      <c r="H13" s="23" t="s">
        <v>73</v>
      </c>
      <c r="I13" s="23" t="s">
        <v>73</v>
      </c>
      <c r="J13" s="23" t="s">
        <v>74</v>
      </c>
      <c r="K13" s="24" t="s">
        <v>75</v>
      </c>
      <c r="L13" s="24" t="s">
        <v>76</v>
      </c>
      <c r="M13" s="23">
        <v>2</v>
      </c>
      <c r="N13" s="21" t="s">
        <v>77</v>
      </c>
      <c r="O13" s="25" t="s">
        <v>78</v>
      </c>
    </row>
    <row r="14" spans="1:15" ht="21.75" customHeight="1" x14ac:dyDescent="0.25">
      <c r="A14" s="14" t="s">
        <v>79</v>
      </c>
      <c r="B14" s="15" t="s">
        <v>80</v>
      </c>
      <c r="C14" s="13" t="s">
        <v>81</v>
      </c>
      <c r="D14" s="13" t="s">
        <v>82</v>
      </c>
      <c r="E14" s="16" t="s">
        <v>83</v>
      </c>
      <c r="F14" s="13" t="s">
        <v>84</v>
      </c>
      <c r="G14" s="13" t="s">
        <v>81</v>
      </c>
      <c r="H14" s="17" t="s">
        <v>85</v>
      </c>
      <c r="I14" s="17" t="s">
        <v>86</v>
      </c>
      <c r="J14" s="17" t="s">
        <v>87</v>
      </c>
      <c r="K14" s="18" t="s">
        <v>53</v>
      </c>
      <c r="L14" s="18" t="s">
        <v>40</v>
      </c>
      <c r="M14" s="17">
        <v>4</v>
      </c>
      <c r="N14" s="13" t="s">
        <v>88</v>
      </c>
      <c r="O14" s="19" t="s">
        <v>89</v>
      </c>
    </row>
    <row r="15" spans="1:15" ht="21.75" customHeight="1" x14ac:dyDescent="0.25">
      <c r="A15" s="14" t="s">
        <v>90</v>
      </c>
      <c r="B15" s="20" t="s">
        <v>91</v>
      </c>
      <c r="C15" s="21" t="s">
        <v>92</v>
      </c>
      <c r="D15" s="21" t="s">
        <v>93</v>
      </c>
      <c r="E15" s="22" t="s">
        <v>94</v>
      </c>
      <c r="F15" s="21" t="s">
        <v>95</v>
      </c>
      <c r="G15" s="21" t="s">
        <v>96</v>
      </c>
      <c r="H15" s="23" t="s">
        <v>97</v>
      </c>
      <c r="I15" s="23" t="s">
        <v>97</v>
      </c>
      <c r="J15" s="23" t="s">
        <v>38</v>
      </c>
      <c r="K15" s="24" t="s">
        <v>75</v>
      </c>
      <c r="L15" s="24" t="s">
        <v>54</v>
      </c>
      <c r="M15" s="23">
        <v>3</v>
      </c>
      <c r="N15" s="21" t="s">
        <v>98</v>
      </c>
      <c r="O15" s="25" t="s">
        <v>99</v>
      </c>
    </row>
    <row r="16" spans="1:15" ht="21.75" customHeight="1" x14ac:dyDescent="0.25">
      <c r="A16" s="14" t="s">
        <v>100</v>
      </c>
      <c r="B16" s="15" t="s">
        <v>101</v>
      </c>
      <c r="C16" s="13" t="s">
        <v>33</v>
      </c>
      <c r="D16" s="13" t="s">
        <v>102</v>
      </c>
      <c r="E16" s="16" t="s">
        <v>103</v>
      </c>
      <c r="F16" s="13" t="s">
        <v>35</v>
      </c>
      <c r="G16" s="13" t="s">
        <v>33</v>
      </c>
      <c r="H16" s="17" t="s">
        <v>104</v>
      </c>
      <c r="I16" s="17" t="s">
        <v>104</v>
      </c>
      <c r="J16" s="17" t="s">
        <v>105</v>
      </c>
      <c r="K16" s="18" t="s">
        <v>39</v>
      </c>
      <c r="L16" s="18" t="s">
        <v>76</v>
      </c>
      <c r="M16" s="17">
        <v>0</v>
      </c>
      <c r="N16" s="13" t="s">
        <v>41</v>
      </c>
      <c r="O16" s="19" t="s">
        <v>106</v>
      </c>
    </row>
    <row r="17" spans="1:15" ht="21.75" customHeight="1" x14ac:dyDescent="0.25">
      <c r="A17" s="14" t="s">
        <v>107</v>
      </c>
      <c r="B17" s="20" t="s">
        <v>108</v>
      </c>
      <c r="C17" s="21" t="s">
        <v>46</v>
      </c>
      <c r="D17" s="21" t="s">
        <v>109</v>
      </c>
      <c r="E17" s="22" t="s">
        <v>110</v>
      </c>
      <c r="F17" s="21" t="s">
        <v>48</v>
      </c>
      <c r="G17" s="21" t="s">
        <v>49</v>
      </c>
      <c r="H17" s="23" t="s">
        <v>111</v>
      </c>
      <c r="I17" s="23" t="s">
        <v>51</v>
      </c>
      <c r="J17" s="23" t="s">
        <v>112</v>
      </c>
      <c r="K17" s="24" t="s">
        <v>75</v>
      </c>
      <c r="L17" s="24" t="s">
        <v>54</v>
      </c>
      <c r="M17" s="23">
        <v>4</v>
      </c>
      <c r="N17" s="21" t="s">
        <v>55</v>
      </c>
      <c r="O17" s="25" t="s">
        <v>113</v>
      </c>
    </row>
    <row r="18" spans="1:15" ht="21.75" customHeight="1" x14ac:dyDescent="0.25">
      <c r="A18" s="14" t="s">
        <v>114</v>
      </c>
      <c r="B18" s="15" t="s">
        <v>115</v>
      </c>
      <c r="C18" s="13" t="s">
        <v>60</v>
      </c>
      <c r="D18" s="13" t="s">
        <v>116</v>
      </c>
      <c r="E18" s="16" t="s">
        <v>117</v>
      </c>
      <c r="F18" s="13" t="s">
        <v>62</v>
      </c>
      <c r="G18" s="13" t="s">
        <v>60</v>
      </c>
      <c r="H18" s="17" t="s">
        <v>118</v>
      </c>
      <c r="I18" s="17" t="s">
        <v>118</v>
      </c>
      <c r="J18" s="17" t="s">
        <v>119</v>
      </c>
      <c r="K18" s="18" t="s">
        <v>39</v>
      </c>
      <c r="L18" s="18" t="s">
        <v>120</v>
      </c>
      <c r="M18" s="17">
        <v>0</v>
      </c>
      <c r="N18" s="13" t="s">
        <v>66</v>
      </c>
      <c r="O18" s="19" t="s">
        <v>121</v>
      </c>
    </row>
    <row r="19" spans="1:15" ht="21.75" customHeight="1" x14ac:dyDescent="0.25">
      <c r="A19" s="14" t="s">
        <v>122</v>
      </c>
      <c r="B19" s="20" t="s">
        <v>123</v>
      </c>
      <c r="C19" s="21" t="s">
        <v>124</v>
      </c>
      <c r="D19" s="21" t="s">
        <v>125</v>
      </c>
      <c r="E19" s="22" t="s">
        <v>126</v>
      </c>
      <c r="F19" s="21" t="s">
        <v>127</v>
      </c>
      <c r="G19" s="21" t="s">
        <v>124</v>
      </c>
      <c r="H19" s="23" t="s">
        <v>51</v>
      </c>
      <c r="I19" s="23" t="s">
        <v>51</v>
      </c>
      <c r="J19" s="23" t="s">
        <v>128</v>
      </c>
      <c r="K19" s="24" t="s">
        <v>53</v>
      </c>
      <c r="L19" s="24" t="s">
        <v>120</v>
      </c>
      <c r="M19" s="23">
        <v>0</v>
      </c>
      <c r="N19" s="21" t="s">
        <v>129</v>
      </c>
      <c r="O19" s="25"/>
    </row>
    <row r="20" spans="1:15" ht="21.75" customHeight="1" x14ac:dyDescent="0.25">
      <c r="A20" s="14" t="s">
        <v>130</v>
      </c>
      <c r="B20" s="15" t="s">
        <v>131</v>
      </c>
      <c r="C20" s="13" t="s">
        <v>92</v>
      </c>
      <c r="D20" s="13" t="s">
        <v>132</v>
      </c>
      <c r="E20" s="16" t="s">
        <v>133</v>
      </c>
      <c r="F20" s="13" t="s">
        <v>72</v>
      </c>
      <c r="G20" s="13" t="s">
        <v>70</v>
      </c>
      <c r="H20" s="17" t="s">
        <v>134</v>
      </c>
      <c r="I20" s="17" t="s">
        <v>135</v>
      </c>
      <c r="J20" s="17" t="s">
        <v>136</v>
      </c>
      <c r="K20" s="18" t="s">
        <v>39</v>
      </c>
      <c r="L20" s="18" t="s">
        <v>40</v>
      </c>
      <c r="M20" s="17">
        <v>5</v>
      </c>
      <c r="N20" s="13" t="s">
        <v>77</v>
      </c>
      <c r="O20" s="19" t="s">
        <v>137</v>
      </c>
    </row>
    <row r="21" spans="1:15" ht="21.75" customHeight="1" x14ac:dyDescent="0.25">
      <c r="A21" s="14" t="s">
        <v>138</v>
      </c>
      <c r="B21" s="20" t="s">
        <v>139</v>
      </c>
      <c r="C21" s="21" t="s">
        <v>81</v>
      </c>
      <c r="D21" s="21" t="s">
        <v>140</v>
      </c>
      <c r="E21" s="22" t="s">
        <v>141</v>
      </c>
      <c r="F21" s="21" t="s">
        <v>84</v>
      </c>
      <c r="G21" s="21" t="s">
        <v>81</v>
      </c>
      <c r="H21" s="23" t="s">
        <v>142</v>
      </c>
      <c r="I21" s="23" t="s">
        <v>142</v>
      </c>
      <c r="J21" s="23" t="s">
        <v>143</v>
      </c>
      <c r="K21" s="24" t="s">
        <v>144</v>
      </c>
      <c r="L21" s="24" t="s">
        <v>120</v>
      </c>
      <c r="M21" s="23">
        <v>0</v>
      </c>
      <c r="N21" s="21" t="s">
        <v>88</v>
      </c>
      <c r="O21" s="25" t="s">
        <v>145</v>
      </c>
    </row>
    <row r="22" spans="1:15" ht="21.75" customHeight="1" x14ac:dyDescent="0.25">
      <c r="A22" s="14" t="s">
        <v>146</v>
      </c>
      <c r="B22" s="15" t="s">
        <v>147</v>
      </c>
      <c r="C22" s="13" t="s">
        <v>124</v>
      </c>
      <c r="D22" s="13" t="s">
        <v>148</v>
      </c>
      <c r="E22" s="16" t="s">
        <v>149</v>
      </c>
      <c r="F22" s="13" t="s">
        <v>127</v>
      </c>
      <c r="G22" s="13" t="s">
        <v>124</v>
      </c>
      <c r="H22" s="17" t="s">
        <v>150</v>
      </c>
      <c r="I22" s="17" t="s">
        <v>150</v>
      </c>
      <c r="J22" s="17" t="s">
        <v>151</v>
      </c>
      <c r="K22" s="18" t="s">
        <v>39</v>
      </c>
      <c r="L22" s="18" t="s">
        <v>40</v>
      </c>
      <c r="M22" s="17">
        <v>4</v>
      </c>
      <c r="N22" s="13" t="s">
        <v>129</v>
      </c>
      <c r="O22" s="19" t="s">
        <v>152</v>
      </c>
    </row>
    <row r="23" spans="1:15" ht="21.75" customHeight="1" x14ac:dyDescent="0.25">
      <c r="A23" s="14" t="s">
        <v>153</v>
      </c>
      <c r="B23" s="20" t="s">
        <v>154</v>
      </c>
      <c r="C23" s="21" t="s">
        <v>102</v>
      </c>
      <c r="D23" s="21" t="s">
        <v>155</v>
      </c>
      <c r="E23" s="22" t="s">
        <v>156</v>
      </c>
      <c r="F23" s="21" t="s">
        <v>95</v>
      </c>
      <c r="G23" s="21" t="s">
        <v>96</v>
      </c>
      <c r="H23" s="23" t="s">
        <v>157</v>
      </c>
      <c r="I23" s="23" t="s">
        <v>157</v>
      </c>
      <c r="J23" s="23" t="s">
        <v>158</v>
      </c>
      <c r="K23" s="24" t="s">
        <v>75</v>
      </c>
      <c r="L23" s="24" t="s">
        <v>54</v>
      </c>
      <c r="M23" s="23">
        <v>3</v>
      </c>
      <c r="N23" s="21" t="s">
        <v>98</v>
      </c>
      <c r="O23" s="25" t="s">
        <v>159</v>
      </c>
    </row>
    <row r="24" spans="1:15" ht="21.75" customHeight="1" x14ac:dyDescent="0.25">
      <c r="A24" s="14" t="s">
        <v>160</v>
      </c>
      <c r="B24" s="15" t="s">
        <v>161</v>
      </c>
      <c r="C24" s="13" t="s">
        <v>70</v>
      </c>
      <c r="D24" s="13" t="s">
        <v>102</v>
      </c>
      <c r="E24" s="16" t="s">
        <v>162</v>
      </c>
      <c r="F24" s="13" t="s">
        <v>72</v>
      </c>
      <c r="G24" s="13" t="s">
        <v>70</v>
      </c>
      <c r="H24" s="17" t="s">
        <v>163</v>
      </c>
      <c r="I24" s="17" t="s">
        <v>163</v>
      </c>
      <c r="J24" s="17" t="s">
        <v>164</v>
      </c>
      <c r="K24" s="18" t="s">
        <v>75</v>
      </c>
      <c r="L24" s="18" t="s">
        <v>165</v>
      </c>
      <c r="M24" s="17">
        <v>5</v>
      </c>
      <c r="N24" s="13" t="s">
        <v>77</v>
      </c>
      <c r="O24" s="19" t="s">
        <v>166</v>
      </c>
    </row>
    <row r="25" spans="1:15" ht="21.75" customHeight="1" x14ac:dyDescent="0.25">
      <c r="A25" s="14" t="s">
        <v>167</v>
      </c>
      <c r="B25" s="20" t="s">
        <v>168</v>
      </c>
      <c r="C25" s="21" t="s">
        <v>60</v>
      </c>
      <c r="D25" s="21" t="s">
        <v>169</v>
      </c>
      <c r="E25" s="22" t="s">
        <v>170</v>
      </c>
      <c r="F25" s="21" t="s">
        <v>62</v>
      </c>
      <c r="G25" s="21" t="s">
        <v>60</v>
      </c>
      <c r="H25" s="23" t="s">
        <v>171</v>
      </c>
      <c r="I25" s="23" t="s">
        <v>64</v>
      </c>
      <c r="J25" s="23" t="s">
        <v>65</v>
      </c>
      <c r="K25" s="24" t="s">
        <v>39</v>
      </c>
      <c r="L25" s="24" t="s">
        <v>54</v>
      </c>
      <c r="M25" s="23">
        <v>4</v>
      </c>
      <c r="N25" s="21" t="s">
        <v>66</v>
      </c>
      <c r="O25" s="25" t="s">
        <v>172</v>
      </c>
    </row>
    <row r="26" spans="1:15" ht="21.75" customHeight="1" x14ac:dyDescent="0.25">
      <c r="A26" s="14" t="s">
        <v>173</v>
      </c>
      <c r="B26" s="15" t="s">
        <v>174</v>
      </c>
      <c r="C26" s="13" t="s">
        <v>46</v>
      </c>
      <c r="D26" s="13" t="s">
        <v>109</v>
      </c>
      <c r="E26" s="16" t="s">
        <v>175</v>
      </c>
      <c r="F26" s="13" t="s">
        <v>48</v>
      </c>
      <c r="G26" s="13" t="s">
        <v>49</v>
      </c>
      <c r="H26" s="17" t="s">
        <v>86</v>
      </c>
      <c r="I26" s="17" t="s">
        <v>86</v>
      </c>
      <c r="J26" s="17" t="s">
        <v>176</v>
      </c>
      <c r="K26" s="18" t="s">
        <v>53</v>
      </c>
      <c r="L26" s="18" t="s">
        <v>76</v>
      </c>
      <c r="M26" s="17">
        <v>0</v>
      </c>
      <c r="N26" s="13" t="s">
        <v>55</v>
      </c>
      <c r="O26" s="19" t="s">
        <v>177</v>
      </c>
    </row>
    <row r="27" spans="1:15" ht="21.75" customHeight="1" x14ac:dyDescent="0.25">
      <c r="A27" s="14" t="s">
        <v>178</v>
      </c>
      <c r="B27" s="20" t="s">
        <v>179</v>
      </c>
      <c r="C27" s="21" t="s">
        <v>180</v>
      </c>
      <c r="D27" s="21" t="s">
        <v>181</v>
      </c>
      <c r="E27" s="22" t="s">
        <v>182</v>
      </c>
      <c r="F27" s="21" t="s">
        <v>84</v>
      </c>
      <c r="G27" s="21" t="s">
        <v>81</v>
      </c>
      <c r="H27" s="23" t="s">
        <v>183</v>
      </c>
      <c r="I27" s="23" t="s">
        <v>134</v>
      </c>
      <c r="J27" s="23" t="s">
        <v>119</v>
      </c>
      <c r="K27" s="24" t="s">
        <v>39</v>
      </c>
      <c r="L27" s="24" t="s">
        <v>40</v>
      </c>
      <c r="M27" s="23">
        <v>3</v>
      </c>
      <c r="N27" s="21" t="s">
        <v>88</v>
      </c>
      <c r="O27" s="25"/>
    </row>
    <row r="28" spans="1:15" ht="21.75" customHeight="1" x14ac:dyDescent="0.25">
      <c r="A28" s="14" t="s">
        <v>184</v>
      </c>
      <c r="B28" s="15" t="s">
        <v>185</v>
      </c>
      <c r="C28" s="13" t="s">
        <v>33</v>
      </c>
      <c r="D28" s="13" t="s">
        <v>186</v>
      </c>
      <c r="E28" s="16" t="s">
        <v>187</v>
      </c>
      <c r="F28" s="13" t="s">
        <v>35</v>
      </c>
      <c r="G28" s="13" t="s">
        <v>33</v>
      </c>
      <c r="H28" s="17" t="s">
        <v>188</v>
      </c>
      <c r="I28" s="17" t="s">
        <v>188</v>
      </c>
      <c r="J28" s="17" t="s">
        <v>65</v>
      </c>
      <c r="K28" s="18" t="s">
        <v>53</v>
      </c>
      <c r="L28" s="18" t="s">
        <v>54</v>
      </c>
      <c r="M28" s="17">
        <v>2</v>
      </c>
      <c r="N28" s="13" t="s">
        <v>41</v>
      </c>
      <c r="O28" s="19" t="s">
        <v>189</v>
      </c>
    </row>
    <row r="29" spans="1:15" ht="21.75" customHeight="1" x14ac:dyDescent="0.25">
      <c r="A29" s="14" t="s">
        <v>190</v>
      </c>
      <c r="B29" s="20" t="s">
        <v>191</v>
      </c>
      <c r="C29" s="21" t="s">
        <v>192</v>
      </c>
      <c r="D29" s="21" t="s">
        <v>193</v>
      </c>
      <c r="E29" s="22" t="s">
        <v>194</v>
      </c>
      <c r="F29" s="21" t="s">
        <v>72</v>
      </c>
      <c r="G29" s="21" t="s">
        <v>70</v>
      </c>
      <c r="H29" s="23" t="s">
        <v>85</v>
      </c>
      <c r="I29" s="23" t="s">
        <v>85</v>
      </c>
      <c r="J29" s="23" t="s">
        <v>38</v>
      </c>
      <c r="K29" s="24" t="s">
        <v>39</v>
      </c>
      <c r="L29" s="24" t="s">
        <v>120</v>
      </c>
      <c r="M29" s="23">
        <v>0</v>
      </c>
      <c r="N29" s="21" t="s">
        <v>77</v>
      </c>
      <c r="O29" s="25" t="s">
        <v>195</v>
      </c>
    </row>
    <row r="31" spans="1:15" ht="18" customHeight="1" x14ac:dyDescent="0.25">
      <c r="A31" s="10" t="s">
        <v>196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15">
    <mergeCell ref="L7:M7"/>
    <mergeCell ref="A31:O31"/>
    <mergeCell ref="A7:B7"/>
    <mergeCell ref="C7:E7"/>
    <mergeCell ref="F7:G7"/>
    <mergeCell ref="H7:I7"/>
    <mergeCell ref="J7:K7"/>
    <mergeCell ref="A2:O2"/>
    <mergeCell ref="A4:O4"/>
    <mergeCell ref="A6:B6"/>
    <mergeCell ref="C6:E6"/>
    <mergeCell ref="F6:G6"/>
    <mergeCell ref="H6:I6"/>
    <mergeCell ref="J6:K6"/>
    <mergeCell ref="L6:M6"/>
  </mergeCells>
  <conditionalFormatting sqref="K10:K29">
    <cfRule type="expression" dxfId="13" priority="7">
      <formula>$K10="Kritisch"</formula>
    </cfRule>
    <cfRule type="expression" dxfId="12" priority="8">
      <formula>$K10="Hoch"</formula>
    </cfRule>
    <cfRule type="expression" dxfId="11" priority="9">
      <formula>$K10="Mittel"</formula>
    </cfRule>
    <cfRule type="expression" dxfId="10" priority="10">
      <formula>$K10="Niedrig"</formula>
    </cfRule>
  </conditionalFormatting>
  <conditionalFormatting sqref="L10:L29">
    <cfRule type="expression" dxfId="9" priority="2">
      <formula>$L10="Aktiv"</formula>
    </cfRule>
    <cfRule type="expression" dxfId="8" priority="3">
      <formula>$L10="In Bearbeitung"</formula>
    </cfRule>
    <cfRule type="expression" dxfId="7" priority="4">
      <formula>$L10="Ausstehend"</formula>
    </cfRule>
    <cfRule type="expression" dxfId="6" priority="5">
      <formula>$L10="Neu"</formula>
    </cfRule>
    <cfRule type="expression" dxfId="5" priority="6">
      <formula>$L10="Abgeschlossen"</formula>
    </cfRule>
  </conditionalFormatting>
  <conditionalFormatting sqref="M10:M29">
    <cfRule type="cellIs" dxfId="4" priority="11" operator="equal">
      <formula>5</formula>
    </cfRule>
    <cfRule type="cellIs" dxfId="3" priority="12" operator="equal">
      <formula>4</formula>
    </cfRule>
    <cfRule type="cellIs" dxfId="2" priority="13" operator="equal">
      <formula>3</formula>
    </cfRule>
    <cfRule type="cellIs" dxfId="1" priority="14" operator="equal">
      <formula>2</formula>
    </cfRule>
    <cfRule type="cellIs" dxfId="0" priority="15" operator="equal">
      <formula>1</formula>
    </cfRule>
  </conditionalFormatting>
  <dataValidations count="3">
    <dataValidation type="list" allowBlank="1" sqref="L10:L210" xr:uid="{00000000-0002-0000-0000-000000000000}">
      <formula1>"Aktiv,In Bearbeitung,Ausstehend,Neu,Abgeschlossen"</formula1>
      <formula2>0</formula2>
    </dataValidation>
    <dataValidation type="list" allowBlank="1" sqref="K10:K210" xr:uid="{00000000-0002-0000-0000-000001000000}">
      <formula1>"Kritisch,Hoch,Mittel,Niedrig"</formula1>
      <formula2>0</formula2>
    </dataValidation>
    <dataValidation type="list" allowBlank="1" sqref="M10:M210" xr:uid="{00000000-0002-0000-0000-000002000000}">
      <formula1>"0,1,2,3,4,5"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963B"/>
  </sheetPr>
  <dimension ref="A1:F21"/>
  <sheetViews>
    <sheetView showGridLines="0" zoomScaleNormal="100" workbookViewId="0"/>
  </sheetViews>
  <sheetFormatPr baseColWidth="10" defaultColWidth="8.7109375" defaultRowHeight="15" x14ac:dyDescent="0.25"/>
  <cols>
    <col min="1" max="1" width="4" customWidth="1"/>
    <col min="2" max="2" width="22" customWidth="1"/>
    <col min="3" max="3" width="36" customWidth="1"/>
    <col min="4" max="4" width="22" customWidth="1"/>
    <col min="5" max="5" width="36" customWidth="1"/>
    <col min="6" max="6" width="4" customWidth="1"/>
  </cols>
  <sheetData>
    <row r="1" spans="1:6" ht="7.5" customHeight="1" x14ac:dyDescent="0.25"/>
    <row r="2" spans="1:6" ht="39.75" customHeight="1" x14ac:dyDescent="0.25">
      <c r="A2" s="9" t="s">
        <v>197</v>
      </c>
      <c r="B2" s="9"/>
      <c r="C2" s="9"/>
      <c r="D2" s="9"/>
      <c r="E2" s="9"/>
      <c r="F2" s="9"/>
    </row>
    <row r="3" spans="1:6" ht="6" customHeight="1" x14ac:dyDescent="0.25"/>
    <row r="4" spans="1:6" ht="13.5" customHeight="1" x14ac:dyDescent="0.25">
      <c r="A4" s="12"/>
      <c r="B4" s="12"/>
      <c r="C4" s="12"/>
      <c r="D4" s="12"/>
      <c r="E4" s="12"/>
      <c r="F4" s="12"/>
    </row>
    <row r="5" spans="1:6" ht="9.75" customHeight="1" x14ac:dyDescent="0.25"/>
    <row r="6" spans="1:6" ht="25.5" customHeight="1" x14ac:dyDescent="0.25">
      <c r="A6" s="8" t="s">
        <v>198</v>
      </c>
      <c r="B6" s="8"/>
      <c r="C6" s="8"/>
      <c r="D6" s="8"/>
      <c r="E6" s="8"/>
      <c r="F6" s="8"/>
    </row>
    <row r="7" spans="1:6" ht="9.75" customHeight="1" x14ac:dyDescent="0.25"/>
    <row r="8" spans="1:6" ht="25.5" customHeight="1" x14ac:dyDescent="0.25">
      <c r="B8" s="26" t="s">
        <v>199</v>
      </c>
      <c r="C8" s="27" t="s">
        <v>57</v>
      </c>
    </row>
    <row r="9" spans="1:6" ht="9.75" customHeight="1" x14ac:dyDescent="0.25">
      <c r="B9" s="7" t="s">
        <v>200</v>
      </c>
      <c r="C9" s="7"/>
      <c r="D9" s="7"/>
      <c r="E9" s="7"/>
    </row>
    <row r="10" spans="1:6" ht="6" customHeight="1" x14ac:dyDescent="0.25"/>
    <row r="11" spans="1:6" ht="24" customHeight="1" x14ac:dyDescent="0.25">
      <c r="B11" s="28" t="s">
        <v>201</v>
      </c>
      <c r="C11" s="29" t="str">
        <f>IFERROR(INDEX(Datenbank!A$10:A$1000,MATCH(C8,Datenbank!A$10:A$1000,0)),"-")</f>
        <v>DB-003</v>
      </c>
      <c r="D11" s="28" t="s">
        <v>202</v>
      </c>
      <c r="E11" s="29" t="str">
        <f>IFERROR(INDEX(Datenbank!I$10:I$1000,MATCH(C8,Datenbank!A$10:A$1000,0)),"-")</f>
        <v>20.08.2026</v>
      </c>
    </row>
    <row r="12" spans="1:6" ht="24" customHeight="1" x14ac:dyDescent="0.25">
      <c r="B12" s="28" t="s">
        <v>203</v>
      </c>
      <c r="C12" s="29" t="str">
        <f>IFERROR(INDEX(Datenbank!B$10:B$1000,MATCH(C8,Datenbank!A$10:A$1000,0)),"-")</f>
        <v>Schulungsplan Fuehrungskraefte 2026</v>
      </c>
      <c r="D12" s="28" t="s">
        <v>204</v>
      </c>
      <c r="E12" s="29" t="str">
        <f>IFERROR(INDEX(Datenbank!J$10:J$1000,MATCH(C8,Datenbank!A$10:A$1000,0)),"-")</f>
        <v>30.11.2026</v>
      </c>
    </row>
    <row r="13" spans="1:6" ht="24" customHeight="1" x14ac:dyDescent="0.25">
      <c r="B13" s="28" t="s">
        <v>205</v>
      </c>
      <c r="C13" s="29" t="str">
        <f>IFERROR(INDEX(Datenbank!C$10:C$1000,MATCH(C8,Datenbank!A$10:A$1000,0)),"-")</f>
        <v>Schulungen</v>
      </c>
      <c r="D13" s="28" t="s">
        <v>206</v>
      </c>
      <c r="E13" s="29" t="str">
        <f>IFERROR(INDEX(Datenbank!K$10:K$1000,MATCH(C8,Datenbank!A$10:A$1000,0)),"-")</f>
        <v>Hoch</v>
      </c>
    </row>
    <row r="14" spans="1:6" ht="24" customHeight="1" x14ac:dyDescent="0.25">
      <c r="B14" s="28" t="s">
        <v>207</v>
      </c>
      <c r="C14" s="29" t="str">
        <f>IFERROR(INDEX(Datenbank!D$10:D$1000,MATCH(C8,Datenbank!A$10:A$1000,0)),"-")</f>
        <v>Personal</v>
      </c>
      <c r="D14" s="28" t="s">
        <v>208</v>
      </c>
      <c r="E14" s="29" t="str">
        <f>IFERROR(INDEX(Datenbank!L$10:L$1000,MATCH(C8,Datenbank!A$10:A$1000,0)),"-")</f>
        <v>Aktiv</v>
      </c>
    </row>
    <row r="15" spans="1:6" ht="24" customHeight="1" x14ac:dyDescent="0.25">
      <c r="B15" s="28" t="s">
        <v>9</v>
      </c>
      <c r="C15" s="29" t="str">
        <f>IFERROR(INDEX(Datenbank!E$10:E$1000,MATCH(C8,Datenbank!A$10:A$1000,0)),"-")</f>
        <v>Jährlicher Schulungszyklus für alle Teamleitungen</v>
      </c>
      <c r="D15" s="28" t="s">
        <v>209</v>
      </c>
      <c r="E15" s="29">
        <f>IFERROR(INDEX(Datenbank!M$10:M$1000,MATCH(C8,Datenbank!A$10:A$1000,0)),"-")</f>
        <v>5</v>
      </c>
    </row>
    <row r="16" spans="1:6" ht="24" customHeight="1" x14ac:dyDescent="0.25">
      <c r="B16" s="28" t="s">
        <v>3</v>
      </c>
      <c r="C16" s="29" t="str">
        <f>IFERROR(INDEX(Datenbank!F$10:F$1000,MATCH(C8,Datenbank!A$10:A$1000,0)),"-")</f>
        <v>Weber, Thomas</v>
      </c>
      <c r="D16" s="28" t="s">
        <v>210</v>
      </c>
      <c r="E16" s="29" t="str">
        <f>IFERROR(INDEX(Datenbank!N$10:N$1000,MATCH(C8,Datenbank!A$10:A$1000,0)),"-")</f>
        <v>t.weber@unternehmen.de</v>
      </c>
    </row>
    <row r="17" spans="2:5" ht="24" customHeight="1" x14ac:dyDescent="0.25">
      <c r="B17" s="28" t="s">
        <v>11</v>
      </c>
      <c r="C17" s="29" t="str">
        <f>IFERROR(INDEX(Datenbank!G$10:G$1000,MATCH(C8,Datenbank!A$10:A$1000,0)),"-")</f>
        <v>Personal</v>
      </c>
      <c r="D17" s="28" t="s">
        <v>211</v>
      </c>
      <c r="E17" s="29">
        <f>IFERROR(INDEX(Datenbank!O$10:O$1000,MATCH(C8,Datenbank!A$10:A$1000,0)),"-")</f>
        <v>0</v>
      </c>
    </row>
    <row r="18" spans="2:5" ht="24" customHeight="1" x14ac:dyDescent="0.25">
      <c r="B18" s="28" t="s">
        <v>212</v>
      </c>
      <c r="C18" s="29" t="str">
        <f>IFERROR(INDEX(Datenbank!H$10:H$1000,MATCH(C8,Datenbank!A$10:A$1000,0)),"-")</f>
        <v>15.01.2026</v>
      </c>
    </row>
    <row r="20" spans="2:5" ht="9.75" customHeight="1" x14ac:dyDescent="0.25"/>
    <row r="21" spans="2:5" ht="39.75" customHeight="1" x14ac:dyDescent="0.25">
      <c r="B21" s="6" t="s">
        <v>213</v>
      </c>
      <c r="C21" s="6"/>
      <c r="D21" s="6"/>
      <c r="E21" s="6"/>
    </row>
  </sheetData>
  <mergeCells count="5">
    <mergeCell ref="A2:F2"/>
    <mergeCell ref="A4:F4"/>
    <mergeCell ref="A6:F6"/>
    <mergeCell ref="B9:E9"/>
    <mergeCell ref="B21:E2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7A8A"/>
  </sheetPr>
  <dimension ref="A1:H38"/>
  <sheetViews>
    <sheetView showGridLines="0" zoomScaleNormal="100" workbookViewId="0"/>
  </sheetViews>
  <sheetFormatPr baseColWidth="10" defaultColWidth="8.7109375" defaultRowHeight="15" x14ac:dyDescent="0.25"/>
  <cols>
    <col min="1" max="1" width="4" customWidth="1"/>
    <col min="2" max="2" width="24" customWidth="1"/>
    <col min="3" max="7" width="14" customWidth="1"/>
    <col min="8" max="8" width="4" customWidth="1"/>
  </cols>
  <sheetData>
    <row r="1" spans="1:8" ht="7.5" customHeight="1" x14ac:dyDescent="0.25"/>
    <row r="2" spans="1:8" ht="39.75" customHeight="1" x14ac:dyDescent="0.25">
      <c r="A2" s="9" t="s">
        <v>214</v>
      </c>
      <c r="B2" s="9"/>
      <c r="C2" s="9"/>
      <c r="D2" s="9"/>
      <c r="E2" s="9"/>
      <c r="F2" s="9"/>
      <c r="G2" s="9"/>
      <c r="H2" s="9"/>
    </row>
    <row r="3" spans="1:8" ht="6" customHeight="1" x14ac:dyDescent="0.25">
      <c r="A3" s="12"/>
      <c r="B3" s="12"/>
      <c r="C3" s="12"/>
      <c r="D3" s="12"/>
      <c r="E3" s="12"/>
      <c r="F3" s="12"/>
      <c r="G3" s="12"/>
      <c r="H3" s="12"/>
    </row>
    <row r="5" spans="1:8" ht="19.5" customHeight="1" x14ac:dyDescent="0.25">
      <c r="B5" s="5" t="s">
        <v>215</v>
      </c>
      <c r="C5" s="4">
        <f>COUNTA(Datenbank!B10:B510)</f>
        <v>20</v>
      </c>
      <c r="D5" s="3" t="s">
        <v>40</v>
      </c>
      <c r="E5" s="2">
        <f>COUNTIF(Datenbank!L10:L510,"Aktiv")</f>
        <v>6</v>
      </c>
      <c r="F5" s="1" t="s">
        <v>54</v>
      </c>
      <c r="G5" s="45">
        <f>COUNTIF(Datenbank!L10:L510,"In Bearbeitung")</f>
        <v>6</v>
      </c>
    </row>
    <row r="6" spans="1:8" ht="30" customHeight="1" x14ac:dyDescent="0.25">
      <c r="B6" s="5"/>
      <c r="C6" s="5"/>
      <c r="D6" s="5"/>
      <c r="E6" s="5"/>
      <c r="F6" s="5"/>
      <c r="G6" s="5"/>
    </row>
    <row r="7" spans="1:8" ht="19.5" customHeight="1" x14ac:dyDescent="0.25">
      <c r="B7" s="5"/>
      <c r="C7" s="5"/>
      <c r="D7" s="5"/>
      <c r="E7" s="5"/>
      <c r="F7" s="5"/>
      <c r="G7" s="5"/>
    </row>
    <row r="9" spans="1:8" ht="19.5" customHeight="1" x14ac:dyDescent="0.25">
      <c r="B9" s="46" t="s">
        <v>76</v>
      </c>
      <c r="C9" s="47">
        <f>COUNTIF(Datenbank!L10:L510,"Ausstehend")</f>
        <v>3</v>
      </c>
      <c r="D9" s="48" t="s">
        <v>120</v>
      </c>
      <c r="E9" s="49">
        <f>COUNTIF(Datenbank!L10:L510,"Neu")</f>
        <v>4</v>
      </c>
      <c r="F9" s="50" t="s">
        <v>165</v>
      </c>
      <c r="G9" s="51">
        <f>COUNTIF(Datenbank!L10:L510,"Abgeschlossen")</f>
        <v>1</v>
      </c>
    </row>
    <row r="10" spans="1:8" ht="30" customHeight="1" x14ac:dyDescent="0.25">
      <c r="B10" s="46"/>
      <c r="C10" s="46"/>
      <c r="D10" s="46"/>
      <c r="E10" s="46"/>
      <c r="F10" s="46"/>
      <c r="G10" s="46"/>
    </row>
    <row r="11" spans="1:8" ht="19.5" customHeight="1" x14ac:dyDescent="0.25">
      <c r="B11" s="46"/>
      <c r="C11" s="46"/>
      <c r="D11" s="46"/>
      <c r="E11" s="46"/>
      <c r="F11" s="46"/>
      <c r="G11" s="46"/>
    </row>
    <row r="12" spans="1:8" ht="12" customHeight="1" x14ac:dyDescent="0.25"/>
    <row r="13" spans="1:8" ht="21.75" customHeight="1" x14ac:dyDescent="0.25">
      <c r="B13" s="52" t="s">
        <v>216</v>
      </c>
      <c r="C13" s="52"/>
      <c r="D13" s="52"/>
      <c r="E13" s="52"/>
      <c r="F13" s="52"/>
      <c r="G13" s="52"/>
    </row>
    <row r="14" spans="1:8" ht="19.5" customHeight="1" x14ac:dyDescent="0.25">
      <c r="B14" s="30" t="s">
        <v>25</v>
      </c>
      <c r="C14" s="30" t="s">
        <v>217</v>
      </c>
      <c r="D14" s="30" t="s">
        <v>218</v>
      </c>
    </row>
    <row r="15" spans="1:8" ht="21.75" customHeight="1" x14ac:dyDescent="0.25">
      <c r="B15" s="31" t="s">
        <v>75</v>
      </c>
      <c r="C15" s="32">
        <f>COUNTIF(Datenbank!K10:K510,B15)</f>
        <v>5</v>
      </c>
      <c r="D15" s="33">
        <f>IFERROR(C15/C5,0)</f>
        <v>0.25</v>
      </c>
    </row>
    <row r="16" spans="1:8" ht="21.75" customHeight="1" x14ac:dyDescent="0.25">
      <c r="B16" s="34" t="s">
        <v>53</v>
      </c>
      <c r="C16" s="32">
        <f>COUNTIF(Datenbank!K10:K510,B16)</f>
        <v>6</v>
      </c>
      <c r="D16" s="33">
        <f>IFERROR(C16/C5,0)</f>
        <v>0.3</v>
      </c>
    </row>
    <row r="17" spans="2:7" ht="21.75" customHeight="1" x14ac:dyDescent="0.25">
      <c r="B17" s="35" t="s">
        <v>39</v>
      </c>
      <c r="C17" s="32">
        <f>COUNTIF(Datenbank!K10:K510,B17)</f>
        <v>8</v>
      </c>
      <c r="D17" s="33">
        <f>IFERROR(C17/C5,0)</f>
        <v>0.4</v>
      </c>
    </row>
    <row r="18" spans="2:7" ht="21.75" customHeight="1" x14ac:dyDescent="0.25">
      <c r="B18" s="36" t="s">
        <v>144</v>
      </c>
      <c r="C18" s="32">
        <f>COUNTIF(Datenbank!K10:K510,B18)</f>
        <v>1</v>
      </c>
      <c r="D18" s="33">
        <f>IFERROR(C18/C5,0)</f>
        <v>0.05</v>
      </c>
    </row>
    <row r="19" spans="2:7" ht="12" customHeight="1" x14ac:dyDescent="0.25"/>
    <row r="20" spans="2:7" ht="21.75" customHeight="1" x14ac:dyDescent="0.25">
      <c r="B20" s="52" t="s">
        <v>219</v>
      </c>
      <c r="C20" s="52"/>
      <c r="D20" s="52"/>
      <c r="E20" s="52"/>
      <c r="F20" s="52"/>
      <c r="G20" s="52"/>
    </row>
    <row r="21" spans="2:7" ht="19.5" customHeight="1" x14ac:dyDescent="0.25">
      <c r="B21" s="30" t="s">
        <v>17</v>
      </c>
      <c r="C21" s="30" t="s">
        <v>220</v>
      </c>
      <c r="D21" s="30" t="s">
        <v>218</v>
      </c>
    </row>
    <row r="22" spans="2:7" ht="19.5" customHeight="1" x14ac:dyDescent="0.25">
      <c r="B22" s="37" t="s">
        <v>92</v>
      </c>
      <c r="C22" s="32">
        <f>COUNTIF(Datenbank!C10:C510,B22)</f>
        <v>2</v>
      </c>
      <c r="D22" s="38">
        <f>IFERROR(C22/C5,0)</f>
        <v>0.1</v>
      </c>
    </row>
    <row r="23" spans="2:7" ht="19.5" customHeight="1" x14ac:dyDescent="0.25">
      <c r="B23" s="39" t="s">
        <v>33</v>
      </c>
      <c r="C23" s="40">
        <f>COUNTIF(Datenbank!C10:C510,B23)</f>
        <v>2</v>
      </c>
      <c r="D23" s="41">
        <f>IFERROR(C23/C5,0)</f>
        <v>0.1</v>
      </c>
    </row>
    <row r="24" spans="2:7" ht="19.5" customHeight="1" x14ac:dyDescent="0.25">
      <c r="B24" s="37" t="s">
        <v>124</v>
      </c>
      <c r="C24" s="32">
        <f>COUNTIF(Datenbank!C10:C510,B24)</f>
        <v>2</v>
      </c>
      <c r="D24" s="38">
        <f>IFERROR(C24/C5,0)</f>
        <v>0.1</v>
      </c>
    </row>
    <row r="25" spans="2:7" ht="19.5" customHeight="1" x14ac:dyDescent="0.25">
      <c r="B25" s="39" t="s">
        <v>46</v>
      </c>
      <c r="C25" s="40">
        <f>COUNTIF(Datenbank!C10:C510,B25)</f>
        <v>2</v>
      </c>
      <c r="D25" s="41">
        <f>IFERROR(C25/C5,0)</f>
        <v>0.1</v>
      </c>
    </row>
    <row r="26" spans="2:7" ht="19.5" customHeight="1" x14ac:dyDescent="0.25">
      <c r="B26" s="37" t="s">
        <v>81</v>
      </c>
      <c r="C26" s="32">
        <f>COUNTIF(Datenbank!C10:C510,B26)</f>
        <v>2</v>
      </c>
      <c r="D26" s="38">
        <f>IFERROR(C26/C5,0)</f>
        <v>0.1</v>
      </c>
    </row>
    <row r="27" spans="2:7" ht="19.5" customHeight="1" x14ac:dyDescent="0.25">
      <c r="B27" s="39" t="s">
        <v>192</v>
      </c>
      <c r="C27" s="40">
        <f>COUNTIF(Datenbank!C10:C510,B27)</f>
        <v>1</v>
      </c>
      <c r="D27" s="41">
        <f>IFERROR(C27/C5,0)</f>
        <v>0.05</v>
      </c>
    </row>
    <row r="28" spans="2:7" ht="19.5" customHeight="1" x14ac:dyDescent="0.25">
      <c r="B28" s="37" t="s">
        <v>60</v>
      </c>
      <c r="C28" s="32">
        <f>COUNTIF(Datenbank!C10:C510,B28)</f>
        <v>2</v>
      </c>
      <c r="D28" s="38">
        <f>IFERROR(C28/C5,0)</f>
        <v>0.1</v>
      </c>
    </row>
    <row r="29" spans="2:7" ht="19.5" customHeight="1" x14ac:dyDescent="0.25">
      <c r="B29" s="39" t="s">
        <v>70</v>
      </c>
      <c r="C29" s="40">
        <f>COUNTIF(Datenbank!C10:C510,B29)</f>
        <v>1</v>
      </c>
      <c r="D29" s="41">
        <f>IFERROR(C29/C5,0)</f>
        <v>0.05</v>
      </c>
    </row>
    <row r="30" spans="2:7" ht="19.5" customHeight="1" x14ac:dyDescent="0.25">
      <c r="B30" s="37" t="s">
        <v>45</v>
      </c>
      <c r="C30" s="32">
        <f>COUNTIF(Datenbank!C10:C510,B30)</f>
        <v>1</v>
      </c>
      <c r="D30" s="38">
        <f>IFERROR(C30/C5,0)</f>
        <v>0.05</v>
      </c>
    </row>
    <row r="31" spans="2:7" ht="19.5" customHeight="1" x14ac:dyDescent="0.25">
      <c r="B31" s="39" t="s">
        <v>102</v>
      </c>
      <c r="C31" s="40">
        <f>COUNTIF(Datenbank!C10:C510,B31)</f>
        <v>1</v>
      </c>
      <c r="D31" s="41">
        <f>IFERROR(C31/C5,0)</f>
        <v>0.05</v>
      </c>
    </row>
    <row r="32" spans="2:7" ht="19.5" customHeight="1" x14ac:dyDescent="0.25">
      <c r="B32" s="37" t="s">
        <v>59</v>
      </c>
      <c r="C32" s="32">
        <f>COUNTIF(Datenbank!C10:C510,B32)</f>
        <v>1</v>
      </c>
      <c r="D32" s="38">
        <f>IFERROR(C32/C5,0)</f>
        <v>0.05</v>
      </c>
    </row>
    <row r="33" spans="2:7" ht="19.5" customHeight="1" x14ac:dyDescent="0.25">
      <c r="B33" s="39" t="s">
        <v>180</v>
      </c>
      <c r="C33" s="40">
        <f>COUNTIF(Datenbank!C10:C510,B33)</f>
        <v>1</v>
      </c>
      <c r="D33" s="41">
        <f>IFERROR(C33/C5,0)</f>
        <v>0.05</v>
      </c>
    </row>
    <row r="34" spans="2:7" ht="19.5" customHeight="1" x14ac:dyDescent="0.25">
      <c r="B34" s="37" t="s">
        <v>32</v>
      </c>
      <c r="C34" s="32">
        <f>COUNTIF(Datenbank!C10:C510,B34)</f>
        <v>1</v>
      </c>
      <c r="D34" s="38">
        <f>IFERROR(C34/C5,0)</f>
        <v>0.05</v>
      </c>
    </row>
    <row r="35" spans="2:7" ht="19.5" customHeight="1" x14ac:dyDescent="0.25">
      <c r="B35" s="39" t="s">
        <v>69</v>
      </c>
      <c r="C35" s="40">
        <f>COUNTIF(Datenbank!C10:C510,B35)</f>
        <v>1</v>
      </c>
      <c r="D35" s="41">
        <f>IFERROR(C35/C5,0)</f>
        <v>0.05</v>
      </c>
    </row>
    <row r="38" spans="2:7" ht="33.75" customHeight="1" x14ac:dyDescent="0.25">
      <c r="B38" s="53" t="s">
        <v>221</v>
      </c>
      <c r="C38" s="53"/>
      <c r="D38" s="53"/>
      <c r="E38" s="53"/>
      <c r="F38" s="53"/>
      <c r="G38" s="53"/>
    </row>
  </sheetData>
  <mergeCells count="17">
    <mergeCell ref="G9:G11"/>
    <mergeCell ref="B13:G13"/>
    <mergeCell ref="B20:G20"/>
    <mergeCell ref="B38:G38"/>
    <mergeCell ref="B9:B11"/>
    <mergeCell ref="C9:C11"/>
    <mergeCell ref="D9:D11"/>
    <mergeCell ref="E9:E11"/>
    <mergeCell ref="F9:F11"/>
    <mergeCell ref="A2:H2"/>
    <mergeCell ref="A3:H3"/>
    <mergeCell ref="B5:B7"/>
    <mergeCell ref="C5:C7"/>
    <mergeCell ref="D5:D7"/>
    <mergeCell ref="E5:E7"/>
    <mergeCell ref="F5:F7"/>
    <mergeCell ref="G5:G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D5E"/>
  </sheetPr>
  <dimension ref="A1:D31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4" customWidth="1"/>
    <col min="2" max="2" width="26" customWidth="1"/>
    <col min="3" max="3" width="58" customWidth="1"/>
    <col min="4" max="4" width="4" customWidth="1"/>
  </cols>
  <sheetData>
    <row r="1" spans="1:4" ht="7.5" customHeight="1" x14ac:dyDescent="0.25"/>
    <row r="2" spans="1:4" ht="39.75" customHeight="1" x14ac:dyDescent="0.25">
      <c r="A2" s="9" t="s">
        <v>222</v>
      </c>
      <c r="B2" s="9"/>
      <c r="C2" s="9"/>
      <c r="D2" s="9"/>
    </row>
    <row r="3" spans="1:4" ht="6" customHeight="1" x14ac:dyDescent="0.25">
      <c r="A3" s="12"/>
      <c r="B3" s="12"/>
      <c r="C3" s="12"/>
      <c r="D3" s="12"/>
    </row>
    <row r="6" spans="1:4" ht="21.75" customHeight="1" x14ac:dyDescent="0.25">
      <c r="B6" s="54" t="s">
        <v>223</v>
      </c>
      <c r="C6" s="54"/>
    </row>
    <row r="7" spans="1:4" ht="43.5" customHeight="1" x14ac:dyDescent="0.25">
      <c r="B7" s="42" t="s">
        <v>224</v>
      </c>
      <c r="C7" s="43" t="s">
        <v>225</v>
      </c>
    </row>
    <row r="8" spans="1:4" ht="43.5" customHeight="1" x14ac:dyDescent="0.25">
      <c r="B8" s="42" t="s">
        <v>226</v>
      </c>
      <c r="C8" s="44" t="s">
        <v>227</v>
      </c>
    </row>
    <row r="9" spans="1:4" ht="43.5" customHeight="1" x14ac:dyDescent="0.25">
      <c r="B9" s="42" t="s">
        <v>228</v>
      </c>
      <c r="C9" s="43" t="s">
        <v>229</v>
      </c>
    </row>
    <row r="10" spans="1:4" ht="21.75" customHeight="1" x14ac:dyDescent="0.25">
      <c r="B10" s="55" t="s">
        <v>230</v>
      </c>
      <c r="C10" s="55"/>
    </row>
    <row r="11" spans="1:4" ht="43.5" customHeight="1" x14ac:dyDescent="0.25">
      <c r="B11" s="42" t="s">
        <v>231</v>
      </c>
      <c r="C11" s="43" t="s">
        <v>232</v>
      </c>
    </row>
    <row r="12" spans="1:4" ht="43.5" customHeight="1" x14ac:dyDescent="0.25">
      <c r="B12" s="42" t="s">
        <v>233</v>
      </c>
      <c r="C12" s="44" t="s">
        <v>234</v>
      </c>
    </row>
    <row r="13" spans="1:4" ht="43.5" customHeight="1" x14ac:dyDescent="0.25">
      <c r="B13" s="42" t="s">
        <v>235</v>
      </c>
      <c r="C13" s="43" t="s">
        <v>236</v>
      </c>
    </row>
    <row r="14" spans="1:4" ht="43.5" customHeight="1" x14ac:dyDescent="0.25">
      <c r="B14" s="42" t="s">
        <v>237</v>
      </c>
      <c r="C14" s="44" t="s">
        <v>238</v>
      </c>
    </row>
    <row r="15" spans="1:4" ht="21.75" customHeight="1" x14ac:dyDescent="0.25">
      <c r="B15" s="56" t="s">
        <v>239</v>
      </c>
      <c r="C15" s="56"/>
    </row>
    <row r="16" spans="1:4" ht="43.5" customHeight="1" x14ac:dyDescent="0.25">
      <c r="B16" s="42" t="s">
        <v>240</v>
      </c>
      <c r="C16" s="44" t="s">
        <v>241</v>
      </c>
    </row>
    <row r="17" spans="2:3" ht="43.5" customHeight="1" x14ac:dyDescent="0.25">
      <c r="B17" s="42" t="s">
        <v>242</v>
      </c>
      <c r="C17" s="43" t="s">
        <v>243</v>
      </c>
    </row>
    <row r="18" spans="2:3" ht="43.5" customHeight="1" x14ac:dyDescent="0.25">
      <c r="B18" s="42" t="s">
        <v>244</v>
      </c>
      <c r="C18" s="44" t="s">
        <v>245</v>
      </c>
    </row>
    <row r="19" spans="2:3" ht="43.5" customHeight="1" x14ac:dyDescent="0.25">
      <c r="B19" s="42" t="s">
        <v>246</v>
      </c>
      <c r="C19" s="43" t="s">
        <v>247</v>
      </c>
    </row>
    <row r="20" spans="2:3" ht="43.5" customHeight="1" x14ac:dyDescent="0.25">
      <c r="B20" s="42" t="s">
        <v>248</v>
      </c>
      <c r="C20" s="44" t="s">
        <v>249</v>
      </c>
    </row>
    <row r="21" spans="2:3" ht="43.5" customHeight="1" x14ac:dyDescent="0.25">
      <c r="B21" s="42" t="s">
        <v>250</v>
      </c>
      <c r="C21" s="43" t="s">
        <v>251</v>
      </c>
    </row>
    <row r="22" spans="2:3" ht="43.5" customHeight="1" x14ac:dyDescent="0.25">
      <c r="B22" s="42" t="s">
        <v>252</v>
      </c>
      <c r="C22" s="44" t="s">
        <v>253</v>
      </c>
    </row>
    <row r="23" spans="2:3" ht="43.5" customHeight="1" x14ac:dyDescent="0.25">
      <c r="B23" s="42" t="s">
        <v>254</v>
      </c>
      <c r="C23" s="43" t="s">
        <v>255</v>
      </c>
    </row>
    <row r="24" spans="2:3" ht="43.5" customHeight="1" x14ac:dyDescent="0.25">
      <c r="B24" s="42" t="s">
        <v>256</v>
      </c>
      <c r="C24" s="44" t="s">
        <v>257</v>
      </c>
    </row>
    <row r="25" spans="2:3" ht="43.5" customHeight="1" x14ac:dyDescent="0.25">
      <c r="B25" s="42" t="s">
        <v>258</v>
      </c>
      <c r="C25" s="43" t="s">
        <v>259</v>
      </c>
    </row>
    <row r="26" spans="2:3" ht="43.5" customHeight="1" x14ac:dyDescent="0.25">
      <c r="B26" s="42" t="s">
        <v>260</v>
      </c>
      <c r="C26" s="44" t="s">
        <v>261</v>
      </c>
    </row>
    <row r="27" spans="2:3" ht="43.5" customHeight="1" x14ac:dyDescent="0.25">
      <c r="B27" s="42" t="s">
        <v>262</v>
      </c>
      <c r="C27" s="43" t="s">
        <v>263</v>
      </c>
    </row>
    <row r="28" spans="2:3" ht="21.75" customHeight="1" x14ac:dyDescent="0.25">
      <c r="B28" s="54" t="s">
        <v>264</v>
      </c>
      <c r="C28" s="54"/>
    </row>
    <row r="29" spans="2:3" ht="43.5" customHeight="1" x14ac:dyDescent="0.25">
      <c r="B29" s="42" t="s">
        <v>265</v>
      </c>
      <c r="C29" s="43" t="s">
        <v>266</v>
      </c>
    </row>
    <row r="30" spans="2:3" ht="43.5" customHeight="1" x14ac:dyDescent="0.25">
      <c r="B30" s="42" t="s">
        <v>267</v>
      </c>
      <c r="C30" s="44" t="s">
        <v>268</v>
      </c>
    </row>
    <row r="31" spans="2:3" ht="43.5" customHeight="1" x14ac:dyDescent="0.25">
      <c r="B31" s="42" t="s">
        <v>269</v>
      </c>
      <c r="C31" s="43" t="s">
        <v>270</v>
      </c>
    </row>
  </sheetData>
  <mergeCells count="6">
    <mergeCell ref="B28:C28"/>
    <mergeCell ref="A2:D2"/>
    <mergeCell ref="A3:D3"/>
    <mergeCell ref="B6:C6"/>
    <mergeCell ref="B10:C10"/>
    <mergeCell ref="B15:C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Datenbank</vt:lpstr>
      <vt:lpstr>Suchmaske</vt:lpstr>
      <vt:lpstr>Auswertung</vt:lpstr>
      <vt:lpstr>Anleitung</vt:lpstr>
      <vt:lpstr>Datenbank!Drucktitel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2026-09-09T15:14:16Z</dcterms:created>
  <dcterms:modified xsi:type="dcterms:W3CDTF">2026-09-11T09:49:27Z</dcterms:modified>
  <dc:language>en-US</dc:language>
</cp:coreProperties>
</file>