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0212F80-5BF6-403F-A2A3-150231DE9C1C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Jahresübersicht" sheetId="1" r:id="rId1"/>
    <sheet name="Fixkosten" sheetId="2" r:id="rId2"/>
    <sheet name="Monatsverlauf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3" i="3" l="1"/>
  <c r="M13" i="3"/>
  <c r="L13" i="3"/>
  <c r="K13" i="3"/>
  <c r="J13" i="3"/>
  <c r="I13" i="3"/>
  <c r="H13" i="3"/>
  <c r="G13" i="3"/>
  <c r="F13" i="3"/>
  <c r="E13" i="3"/>
  <c r="D13" i="3"/>
  <c r="C13" i="3"/>
  <c r="B13" i="3"/>
  <c r="M10" i="3"/>
  <c r="L10" i="3"/>
  <c r="K10" i="3"/>
  <c r="M9" i="3"/>
  <c r="L9" i="3"/>
  <c r="K9" i="3"/>
  <c r="J9" i="3"/>
  <c r="I9" i="3"/>
  <c r="H9" i="3"/>
  <c r="G9" i="3"/>
  <c r="F9" i="3"/>
  <c r="E9" i="3"/>
  <c r="D9" i="3"/>
  <c r="C9" i="3"/>
  <c r="M7" i="3"/>
  <c r="L7" i="3"/>
  <c r="K7" i="3"/>
  <c r="J7" i="3"/>
  <c r="M6" i="3"/>
  <c r="L6" i="3"/>
  <c r="K6" i="3"/>
  <c r="J6" i="3"/>
  <c r="I6" i="3"/>
  <c r="H6" i="3"/>
  <c r="G6" i="3"/>
  <c r="F6" i="3"/>
  <c r="E6" i="3"/>
  <c r="D6" i="3"/>
  <c r="C6" i="3"/>
  <c r="B6" i="3"/>
  <c r="N6" i="3" s="1"/>
  <c r="B51" i="2"/>
  <c r="B56" i="2" s="1"/>
  <c r="C49" i="2"/>
  <c r="B49" i="2"/>
  <c r="J10" i="3" s="1"/>
  <c r="C48" i="2"/>
  <c r="C47" i="2"/>
  <c r="C46" i="2"/>
  <c r="C45" i="2"/>
  <c r="C44" i="2"/>
  <c r="B41" i="2"/>
  <c r="B9" i="3" s="1"/>
  <c r="N9" i="3" s="1"/>
  <c r="C40" i="2"/>
  <c r="C39" i="2"/>
  <c r="C38" i="2"/>
  <c r="C37" i="2"/>
  <c r="B34" i="2"/>
  <c r="C8" i="3" s="1"/>
  <c r="C33" i="2"/>
  <c r="C32" i="2"/>
  <c r="C31" i="2"/>
  <c r="C30" i="2"/>
  <c r="C27" i="2"/>
  <c r="B27" i="2"/>
  <c r="I7" i="3" s="1"/>
  <c r="C26" i="2"/>
  <c r="C25" i="2"/>
  <c r="C24" i="2"/>
  <c r="C23" i="2"/>
  <c r="C22" i="2"/>
  <c r="B19" i="2"/>
  <c r="F13" i="1" s="1"/>
  <c r="C18" i="2"/>
  <c r="C17" i="2"/>
  <c r="C16" i="2"/>
  <c r="C15" i="2"/>
  <c r="C14" i="2"/>
  <c r="B11" i="2"/>
  <c r="E5" i="3" s="1"/>
  <c r="C10" i="2"/>
  <c r="C9" i="2"/>
  <c r="C8" i="2"/>
  <c r="C7" i="2"/>
  <c r="G17" i="1"/>
  <c r="F17" i="1"/>
  <c r="E17" i="1"/>
  <c r="D17" i="1"/>
  <c r="C17" i="1"/>
  <c r="B17" i="1"/>
  <c r="I16" i="1"/>
  <c r="H16" i="1"/>
  <c r="G16" i="1"/>
  <c r="F16" i="1"/>
  <c r="E16" i="1"/>
  <c r="D16" i="1"/>
  <c r="C16" i="1"/>
  <c r="I14" i="1"/>
  <c r="H14" i="1"/>
  <c r="G14" i="1"/>
  <c r="F14" i="1"/>
  <c r="E14" i="1"/>
  <c r="D14" i="1"/>
  <c r="C14" i="1"/>
  <c r="B14" i="1"/>
  <c r="I13" i="1"/>
  <c r="H13" i="1"/>
  <c r="G13" i="1"/>
  <c r="B12" i="1"/>
  <c r="A7" i="1" l="1"/>
  <c r="D7" i="1"/>
  <c r="B54" i="2"/>
  <c r="B55" i="2"/>
  <c r="C34" i="2"/>
  <c r="D8" i="3"/>
  <c r="E12" i="1"/>
  <c r="E8" i="3"/>
  <c r="F8" i="3"/>
  <c r="G12" i="1"/>
  <c r="G18" i="1" s="1"/>
  <c r="G8" i="3"/>
  <c r="H12" i="1"/>
  <c r="H18" i="1" s="1"/>
  <c r="D15" i="1"/>
  <c r="B10" i="3"/>
  <c r="E15" i="1"/>
  <c r="H5" i="3"/>
  <c r="H11" i="3" s="1"/>
  <c r="H14" i="3" s="1"/>
  <c r="B7" i="3"/>
  <c r="N7" i="3" s="1"/>
  <c r="I8" i="3"/>
  <c r="C10" i="3"/>
  <c r="B13" i="1"/>
  <c r="F15" i="1"/>
  <c r="C19" i="2"/>
  <c r="I5" i="3"/>
  <c r="C7" i="3"/>
  <c r="D10" i="3"/>
  <c r="C13" i="1"/>
  <c r="G15" i="1"/>
  <c r="J5" i="3"/>
  <c r="D7" i="3"/>
  <c r="K8" i="3"/>
  <c r="E10" i="3"/>
  <c r="D13" i="1"/>
  <c r="H15" i="1"/>
  <c r="K5" i="3"/>
  <c r="K11" i="3" s="1"/>
  <c r="K14" i="3" s="1"/>
  <c r="E7" i="3"/>
  <c r="E11" i="3" s="1"/>
  <c r="E14" i="3" s="1"/>
  <c r="L8" i="3"/>
  <c r="F10" i="3"/>
  <c r="E13" i="1"/>
  <c r="I15" i="1"/>
  <c r="L5" i="3"/>
  <c r="F7" i="3"/>
  <c r="M8" i="3"/>
  <c r="G10" i="3"/>
  <c r="C51" i="2"/>
  <c r="B53" i="2"/>
  <c r="C12" i="1"/>
  <c r="B5" i="3"/>
  <c r="D12" i="1"/>
  <c r="B15" i="1"/>
  <c r="B18" i="1" s="1"/>
  <c r="C15" i="1"/>
  <c r="F5" i="3"/>
  <c r="H17" i="1"/>
  <c r="G5" i="3"/>
  <c r="G11" i="3" s="1"/>
  <c r="G14" i="3" s="1"/>
  <c r="H8" i="3"/>
  <c r="I12" i="1"/>
  <c r="I17" i="1"/>
  <c r="C41" i="2"/>
  <c r="J8" i="3"/>
  <c r="B16" i="1"/>
  <c r="M5" i="3"/>
  <c r="G7" i="3"/>
  <c r="H10" i="3"/>
  <c r="G7" i="1"/>
  <c r="B8" i="3"/>
  <c r="C11" i="2"/>
  <c r="C5" i="3"/>
  <c r="C11" i="3" s="1"/>
  <c r="C14" i="3" s="1"/>
  <c r="D5" i="3"/>
  <c r="F12" i="1"/>
  <c r="F18" i="1" s="1"/>
  <c r="H7" i="3"/>
  <c r="I10" i="3"/>
  <c r="F11" i="3" l="1"/>
  <c r="F14" i="3" s="1"/>
  <c r="C18" i="1"/>
  <c r="D18" i="1"/>
  <c r="N5" i="3"/>
  <c r="B11" i="3"/>
  <c r="B14" i="3" s="1"/>
  <c r="N8" i="3"/>
  <c r="I11" i="3"/>
  <c r="I14" i="3" s="1"/>
  <c r="N10" i="3"/>
  <c r="E18" i="1"/>
  <c r="I18" i="1"/>
  <c r="J11" i="3"/>
  <c r="J14" i="3" s="1"/>
  <c r="D11" i="3"/>
  <c r="D14" i="3" s="1"/>
  <c r="M11" i="3"/>
  <c r="M14" i="3" s="1"/>
  <c r="L11" i="3"/>
  <c r="L14" i="3" s="1"/>
  <c r="N11" i="3" l="1"/>
  <c r="N14" i="3" s="1"/>
</calcChain>
</file>

<file path=xl/sharedStrings.xml><?xml version="1.0" encoding="utf-8"?>
<sst xmlns="http://schemas.openxmlformats.org/spreadsheetml/2006/main" count="212" uniqueCount="161">
  <si>
    <t>FIXKOSTEN-ÜBERSICHT  ·  Geschäftsjahr 2026</t>
  </si>
  <si>
    <t>Vorlage zur strukturierten Erfassung und Analyse aller fixen Kosten</t>
  </si>
  <si>
    <t>GESAMTE FIXKOSTEN 2026</t>
  </si>
  <si>
    <t>Ø MONATLICHE BELASTUNG</t>
  </si>
  <si>
    <t>ANTEIL AM BUDGET</t>
  </si>
  <si>
    <t>€ pro Jahr</t>
  </si>
  <si>
    <t>€ pro Monat</t>
  </si>
  <si>
    <t>Anteil am Gesamtbudget</t>
  </si>
  <si>
    <t>Kostenart / Kategorie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</si>
  <si>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</si>
  <si>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</si>
  <si>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</si>
  <si>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</si>
  <si>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</si>
  <si>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</si>
  <si>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</si>
  <si>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</si>
  <si>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</si>
  <si>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🏠  Raumkosten</t>
  </si>
  <si>
    <t>⚙️  Betrieb &amp; Technik</t>
  </si>
  <si>
    <t>👥  Personal &amp; HR</t>
  </si>
  <si>
    <t>🔒  Versicherungen</t>
  </si>
  <si>
    <t>📡  IT &amp; Kommunikation</t>
  </si>
  <si>
    <t>📋  Sonstige Fixkosten</t>
  </si>
  <si>
    <t>GESAMT</t>
  </si>
  <si>
    <t>ℹ️  Hinweis: Tragen Sie Ihre Budgetvorgabe in Zelle 'Fixkosten'!B3 ein. Alle Werte werden automatisch aus dem Sheet 'Fixkosten' übernommen.</t>
  </si>
  <si>
    <t>FIXKOSTEN-ERFASSUNG  ·  Detailtabelle 2026</t>
  </si>
  <si>
    <t>📊  Monatliches Gesamtbudget (Eingabe):</t>
  </si>
  <si>
    <t>Kostenbezeichnung</t>
  </si>
  <si>
    <t>Monatsbetrag (€)</t>
  </si>
  <si>
    <t>Jahresbetrag (€)</t>
  </si>
  <si>
    <t>Fälligkeit</t>
  </si>
  <si>
    <t>Vertragspartner / Anbieter</t>
  </si>
  <si>
    <t>Vertragslaufzeit</t>
  </si>
  <si>
    <t>Anmerkungen</t>
  </si>
  <si>
    <t>🏠  RAUMKOSTEN</t>
  </si>
  <si>
    <t>Gewerbemiete inkl. Nebenkosten</t>
  </si>
  <si>
    <t>1. des Monats</t>
  </si>
  <si>
    <t>Müller Immobilien GmbH</t>
  </si>
  <si>
    <t>unbefristet</t>
  </si>
  <si>
    <t>Hauptstandort</t>
  </si>
  <si>
    <t>Stellplatz / Tiefgarage</t>
  </si>
  <si>
    <t>Stadtpark Garagen KG</t>
  </si>
  <si>
    <t>31.12.2027</t>
  </si>
  <si>
    <t>3 Stellplätze</t>
  </si>
  <si>
    <t>Reinigungsdienst</t>
  </si>
  <si>
    <t>15. des Monats</t>
  </si>
  <si>
    <t>CleanPro Service GmbH</t>
  </si>
  <si>
    <t>30.06.2026</t>
  </si>
  <si>
    <t>2× wöchentlich</t>
  </si>
  <si>
    <t>Lager / Außenstellfläche</t>
  </si>
  <si>
    <t>Logistics Center Nord GmbH</t>
  </si>
  <si>
    <t>31.03.2027</t>
  </si>
  <si>
    <t>30 m²</t>
  </si>
  <si>
    <t>Zwischensumme Raumkosten</t>
  </si>
  <si>
    <t>⚙️  BETRIEB &amp; TECHNIK</t>
  </si>
  <si>
    <t>Strom (Gewerbevertrag)</t>
  </si>
  <si>
    <t>monatlich</t>
  </si>
  <si>
    <t>EnergieNord AG</t>
  </si>
  <si>
    <t>31.12.2026</t>
  </si>
  <si>
    <t>Grundlastvertrag</t>
  </si>
  <si>
    <t>Heizung / Fernwärme</t>
  </si>
  <si>
    <t>Stadtwerke Musterstadt</t>
  </si>
  <si>
    <t>Abschlag monatlich</t>
  </si>
  <si>
    <t>Wartungsvertrag Maschinen</t>
  </si>
  <si>
    <t>Quartalsweise</t>
  </si>
  <si>
    <t>TechService Partner GmbH</t>
  </si>
  <si>
    <t>30.09.2027</t>
  </si>
  <si>
    <t>inkl. Ersatzteile</t>
  </si>
  <si>
    <t>Flottenversicherung / KFZ-Steuer</t>
  </si>
  <si>
    <t>diverse</t>
  </si>
  <si>
    <t>lfd.</t>
  </si>
  <si>
    <t>3 Fahrzeuge</t>
  </si>
  <si>
    <t>Fuhrpark Leasing</t>
  </si>
  <si>
    <t>AutoLease Süd GmbH</t>
  </si>
  <si>
    <t>30.06.2028</t>
  </si>
  <si>
    <t>2 Fahrzeuge</t>
  </si>
  <si>
    <t>Zwischensumme Betrieb &amp; Technik</t>
  </si>
  <si>
    <t>👥  PERSONAL &amp; HR</t>
  </si>
  <si>
    <t>Grundgehälter (fix, ohne variabel)</t>
  </si>
  <si>
    <t>25. des Monats</t>
  </si>
  <si>
    <t>intern</t>
  </si>
  <si>
    <t>Arbeitsvertrag</t>
  </si>
  <si>
    <t>Nur Fixanteil</t>
  </si>
  <si>
    <t>Arbeitgeberanteil Sozialversicherung</t>
  </si>
  <si>
    <t>Sozialversicherungsträger</t>
  </si>
  <si>
    <t>gesetzlich</t>
  </si>
  <si>
    <t>ca. 20 % der Gehälter</t>
  </si>
  <si>
    <t>betriebliche Altersvorsorge</t>
  </si>
  <si>
    <t>PensionsFonds Süd AG</t>
  </si>
  <si>
    <t>bis Rentenalter</t>
  </si>
  <si>
    <t>Arbeitgeberanteil</t>
  </si>
  <si>
    <t>Personalentwicklung / Schulungen</t>
  </si>
  <si>
    <t>diverse Anbieter</t>
  </si>
  <si>
    <t>Jahresbudget aufgeteilt</t>
  </si>
  <si>
    <t>Berufsgenossenschaft / BGBN</t>
  </si>
  <si>
    <t>BG ETEM</t>
  </si>
  <si>
    <t>Zwischensumme Personal &amp; HR</t>
  </si>
  <si>
    <t>🔒  VERSICHERUNGEN</t>
  </si>
  <si>
    <t>Betriebshaftpflicht</t>
  </si>
  <si>
    <t>Allianz Versicherung AG</t>
  </si>
  <si>
    <t>Deckungssumme 5 Mio €</t>
  </si>
  <si>
    <t>Gebäude- u. Inhaltsversicherung</t>
  </si>
  <si>
    <t>HDI Versicherung AG</t>
  </si>
  <si>
    <t>30.06.2027</t>
  </si>
  <si>
    <t>Neuwert</t>
  </si>
  <si>
    <t>Rechtsschutzversicherung</t>
  </si>
  <si>
    <t>ARAG SE</t>
  </si>
  <si>
    <t>Betriebs-RS</t>
  </si>
  <si>
    <t>Cyber-Versicherung</t>
  </si>
  <si>
    <t>Zurich Insurance</t>
  </si>
  <si>
    <t>inkl. Datenschutz</t>
  </si>
  <si>
    <t>Zwischensumme Versicherungen</t>
  </si>
  <si>
    <t>📡  IT &amp; KOMMUNIKATION</t>
  </si>
  <si>
    <t>Softwarelizenzen (ERP, Office)</t>
  </si>
  <si>
    <t>Microsoft / SAP</t>
  </si>
  <si>
    <t>10 Nutzerlizenzen</t>
  </si>
  <si>
    <t>Internetleitung / Glasfaser</t>
  </si>
  <si>
    <t>TelekommunikationsAnb. GmbH</t>
  </si>
  <si>
    <t>28.02.2027</t>
  </si>
  <si>
    <t>1 Gbit/s symmetrisch</t>
  </si>
  <si>
    <t>Cloud-Dienste &amp; Backup</t>
  </si>
  <si>
    <t>CloudPro Solutions AG</t>
  </si>
  <si>
    <t>laufend</t>
  </si>
  <si>
    <t>SLA 99,9%</t>
  </si>
  <si>
    <t>Telefonanlage / Mobilfunk</t>
  </si>
  <si>
    <t>MobilfunkAnb. GmbH</t>
  </si>
  <si>
    <t>30.11.2026</t>
  </si>
  <si>
    <t>10 SIM-Karten</t>
  </si>
  <si>
    <t>Zwischensumme IT &amp; Kommunikation</t>
  </si>
  <si>
    <t>📋  SONSTIGE FIXKOSTEN</t>
  </si>
  <si>
    <t>Steuerberatung / Jahresabschluss</t>
  </si>
  <si>
    <t>Kanzlei Rechnungswesen GmbH</t>
  </si>
  <si>
    <t>Monatspauschale</t>
  </si>
  <si>
    <t>Mitgliedsbeiträge / Verbände</t>
  </si>
  <si>
    <t>IHK / Berufsverbände</t>
  </si>
  <si>
    <t>jährlich</t>
  </si>
  <si>
    <t>anteilig monatlich</t>
  </si>
  <si>
    <t>Bankgebühren / Kontoführung</t>
  </si>
  <si>
    <t>Hausbank</t>
  </si>
  <si>
    <t>Geschäftskonto</t>
  </si>
  <si>
    <t>Abonnements / Fachmedien</t>
  </si>
  <si>
    <t>diverse Verlage</t>
  </si>
  <si>
    <t>Fachzeitschriften, Tools</t>
  </si>
  <si>
    <t>Sonstige regelmäßige Kosten</t>
  </si>
  <si>
    <t>nach Bedarf</t>
  </si>
  <si>
    <t>Platzhalter – anpassen</t>
  </si>
  <si>
    <t>Zwischensumme Sonstige Fixkosten</t>
  </si>
  <si>
    <t>GESAMTE FIXKOSTEN (monatlich)</t>
  </si>
  <si>
    <t>Verbleibend (variabel / Gewinn)</t>
  </si>
  <si>
    <t>Break-Even-Indikator (Fixkostend.)</t>
  </si>
  <si>
    <t>Fixkostenanteil (Jahresbasis)</t>
  </si>
  <si>
    <t>🔵 Blaue Zahlen = Manuelle Eingabe  |  Schwarze Zahlen = Automatisch berechnet  |  Gelbe Zellen = Pflichteingaben</t>
  </si>
  <si>
    <t>MONATSVERLAUF  ·  Fixkosten-Tracking 2026</t>
  </si>
  <si>
    <t>Kostenkategorie</t>
  </si>
  <si>
    <t>Okt</t>
  </si>
  <si>
    <t>Nov</t>
  </si>
  <si>
    <t>Dez</t>
  </si>
  <si>
    <t>Gesamt</t>
  </si>
  <si>
    <t>Monats-Budget (Soll)</t>
  </si>
  <si>
    <t>Abweichung (Ist − Soll)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</si>
</sst>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€&quot;"/>
    <numFmt numFmtId="165" formatCode="0.0%"/>
    <numFmt numFmtId="166" formatCode="#,##0.00&quot; €&quot;"/>
    <numFmt numFmtId="167" formatCode="0.0&quot; %&quot;"/>
    <numFmt numFmtId="168" formatCode="#,##0.00&quot; €&quot;;[Red]\-#,##0.00&quot; €&quot;"/>
  </numFmts>
  <fonts count="18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"/>
      <color rgb="FF1B3A4B"/>
      <name val="Calibri"/>
      <charset val="1"/>
    </font>
    <font>
      <b/>
      <sz val="18"/>
      <color rgb="FFFFFFFF"/>
      <name val="Calibri"/>
      <charset val="1"/>
    </font>
    <font>
      <i/>
      <sz val="9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1C1C1C"/>
      <name val="Calibri"/>
      <charset val="1"/>
    </font>
    <font>
      <sz val="10"/>
      <color rgb="FF1C1C1C"/>
      <name val="Calibri"/>
      <charset val="1"/>
    </font>
    <font>
      <b/>
      <sz val="11"/>
      <color rgb="FFFFFFFF"/>
      <name val="Calibri"/>
      <charset val="1"/>
    </font>
    <font>
      <i/>
      <sz val="9"/>
      <color rgb="FF1B3A4B"/>
      <name val="Calibri"/>
      <charset val="1"/>
    </font>
    <font>
      <b/>
      <sz val="16"/>
      <color rgb="FFFFFFFF"/>
      <name val="Calibri"/>
      <charset val="1"/>
    </font>
    <font>
      <b/>
      <sz val="10"/>
      <color rgb="FF1B3A4B"/>
      <name val="Calibri"/>
      <charset val="1"/>
    </font>
    <font>
      <b/>
      <sz val="12"/>
      <color rgb="FF0000FF"/>
      <name val="Calibri"/>
      <charset val="1"/>
    </font>
    <font>
      <sz val="10"/>
      <color rgb="FF0000FF"/>
      <name val="Calibri"/>
      <charset val="1"/>
    </font>
    <font>
      <b/>
      <sz val="12"/>
      <color rgb="FFFFFFFF"/>
      <name val="Calibri"/>
      <charset val="1"/>
    </font>
    <font>
      <b/>
      <sz val="14"/>
      <color rgb="FFFFFFFF"/>
      <name val="Calibri"/>
      <charset val="1"/>
    </font>
    <font>
      <b/>
      <sz val="15"/>
      <color rgb="FFFFFFFF"/>
      <name val="Calibri"/>
      <charset val="1"/>
    </font>
    <font>
      <b/>
      <sz val="12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B3A4B"/>
        <bgColor rgb="FF003366"/>
      </patternFill>
    </fill>
    <fill>
      <patternFill patternType="solid">
        <fgColor rgb="FFEAF4F8"/>
        <bgColor rgb="FFF5F5F5"/>
      </patternFill>
    </fill>
    <fill>
      <patternFill patternType="solid">
        <fgColor rgb="FF2D6A8A"/>
        <bgColor rgb="FF1E7A4A"/>
      </patternFill>
    </fill>
    <fill>
      <patternFill patternType="solid">
        <fgColor rgb="FFE8A838"/>
        <bgColor rgb="FFFFCC00"/>
      </patternFill>
    </fill>
    <fill>
      <patternFill patternType="solid">
        <fgColor rgb="FFFFFFFF"/>
        <bgColor rgb="FFF5F5F5"/>
      </patternFill>
    </fill>
    <fill>
      <patternFill patternType="solid">
        <fgColor rgb="FFFFF8E1"/>
        <bgColor rgb="FFF5F5F5"/>
      </patternFill>
    </fill>
    <fill>
      <patternFill patternType="solid">
        <fgColor rgb="FFF5F5F5"/>
        <bgColor rgb="FFEAF4F8"/>
      </patternFill>
    </fill>
    <fill>
      <patternFill patternType="solid">
        <fgColor rgb="FF1E7A4A"/>
        <bgColor rgb="FF2D6A8A"/>
      </patternFill>
    </fill>
  </fills>
  <borders count="6">
    <border>
      <left/>
      <right/>
      <top/>
      <bottom/>
      <diagonal/>
    </border>
    <border>
      <left style="thin">
        <color rgb="FFC5D8E2"/>
      </left>
      <right style="thin">
        <color rgb="FFC5D8E2"/>
      </right>
      <top style="thin">
        <color rgb="FFC5D8E2"/>
      </top>
      <bottom style="thin">
        <color rgb="FFC5D8E2"/>
      </bottom>
      <diagonal/>
    </border>
    <border>
      <left style="thin">
        <color rgb="FFE8A838"/>
      </left>
      <right/>
      <top style="thin">
        <color rgb="FFC5D8E2"/>
      </top>
      <bottom style="thin">
        <color rgb="FFC5D8E2"/>
      </bottom>
      <diagonal/>
    </border>
    <border>
      <left style="medium">
        <color rgb="FFE8A838"/>
      </left>
      <right/>
      <top style="thin">
        <color rgb="FFC5D8E2"/>
      </top>
      <bottom style="thin">
        <color rgb="FFC5D8E2"/>
      </bottom>
      <diagonal/>
    </border>
    <border>
      <left/>
      <right style="medium">
        <color rgb="FFE8A838"/>
      </right>
      <top style="thin">
        <color rgb="FFC5D8E2"/>
      </top>
      <bottom style="thin">
        <color rgb="FFC5D8E2"/>
      </bottom>
      <diagonal/>
    </border>
    <border>
      <left style="thin">
        <color rgb="FFC5D8E2"/>
      </left>
      <right/>
      <top style="thin">
        <color rgb="FFC5D8E2"/>
      </top>
      <bottom style="thin">
        <color rgb="FFC5D8E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1" fillId="7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4" borderId="0" xfId="0" applyFill="1"/>
    <xf numFmtId="0" fontId="0" fillId="5" borderId="0" xfId="0" applyFill="1"/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166" fontId="7" fillId="6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166" fontId="8" fillId="2" borderId="1" xfId="0" applyNumberFormat="1" applyFont="1" applyFill="1" applyBorder="1" applyAlignment="1">
      <alignment horizontal="right" vertical="center"/>
    </xf>
    <xf numFmtId="166" fontId="12" fillId="7" borderId="4" xfId="0" applyNumberFormat="1" applyFont="1" applyFill="1" applyBorder="1" applyAlignment="1">
      <alignment horizontal="right" vertical="center"/>
    </xf>
    <xf numFmtId="0" fontId="0" fillId="7" borderId="1" xfId="0" applyFill="1" applyBorder="1"/>
    <xf numFmtId="0" fontId="7" fillId="6" borderId="1" xfId="0" applyFont="1" applyFill="1" applyBorder="1" applyAlignment="1">
      <alignment horizontal="left" vertical="center"/>
    </xf>
    <xf numFmtId="166" fontId="13" fillId="6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166" fontId="13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166" fontId="11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/>
    <xf numFmtId="0" fontId="14" fillId="2" borderId="1" xfId="0" applyFont="1" applyFill="1" applyBorder="1" applyAlignment="1">
      <alignment horizontal="left" vertical="center"/>
    </xf>
    <xf numFmtId="166" fontId="15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/>
    <xf numFmtId="0" fontId="5" fillId="4" borderId="1" xfId="0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0" fillId="8" borderId="1" xfId="0" applyFill="1" applyBorder="1"/>
    <xf numFmtId="0" fontId="5" fillId="9" borderId="1" xfId="0" applyFont="1" applyFill="1" applyBorder="1" applyAlignment="1">
      <alignment horizontal="left" vertical="center"/>
    </xf>
    <xf numFmtId="166" fontId="8" fillId="9" borderId="1" xfId="0" applyNumberFormat="1" applyFont="1" applyFill="1" applyBorder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66" fontId="11" fillId="6" borderId="1" xfId="0" applyNumberFormat="1" applyFont="1" applyFill="1" applyBorder="1" applyAlignment="1">
      <alignment horizontal="right" vertical="center"/>
    </xf>
    <xf numFmtId="0" fontId="11" fillId="7" borderId="1" xfId="0" applyFont="1" applyFill="1" applyBorder="1" applyAlignment="1">
      <alignment horizontal="left" vertical="center"/>
    </xf>
    <xf numFmtId="166" fontId="13" fillId="7" borderId="1" xfId="0" applyNumberFormat="1" applyFont="1" applyFill="1" applyBorder="1" applyAlignment="1">
      <alignment horizontal="right" vertical="center"/>
    </xf>
    <xf numFmtId="166" fontId="11" fillId="7" borderId="1" xfId="0" applyNumberFormat="1" applyFont="1" applyFill="1" applyBorder="1" applyAlignment="1">
      <alignment horizontal="right" vertical="center"/>
    </xf>
    <xf numFmtId="0" fontId="11" fillId="8" borderId="1" xfId="0" applyFont="1" applyFill="1" applyBorder="1" applyAlignment="1">
      <alignment horizontal="left" vertical="center"/>
    </xf>
    <xf numFmtId="168" fontId="11" fillId="8" borderId="1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4A"/>
      <rgbColor rgb="FFC0C0C0"/>
      <rgbColor rgb="FF808080"/>
      <rgbColor rgb="FF9999FF"/>
      <rgbColor rgb="FF993366"/>
      <rgbColor rgb="FFFFF8E1"/>
      <rgbColor rgb="FFEAF4F8"/>
      <rgbColor rgb="FF660066"/>
      <rgbColor rgb="FFFF8080"/>
      <rgbColor rgb="FF0066CC"/>
      <rgbColor rgb="FFC5D8E2"/>
      <rgbColor rgb="FF000080"/>
      <rgbColor rgb="FFFF00FF"/>
      <rgbColor rgb="FFFFFF00"/>
      <rgbColor rgb="FF00FFFF"/>
      <rgbColor rgb="FF800080"/>
      <rgbColor rgb="FF800000"/>
      <rgbColor rgb="FF2D6A8A"/>
      <rgbColor rgb="FF0000FF"/>
      <rgbColor rgb="FF00CCFF"/>
      <rgbColor rgb="FFF5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838"/>
      <rgbColor rgb="FFFF6600"/>
      <rgbColor rgb="FF666699"/>
      <rgbColor rgb="FF969696"/>
      <rgbColor rgb="FF003366"/>
      <rgbColor rgb="FF339966"/>
      <rgbColor rgb="FF003300"/>
      <rgbColor rgb="FF1C1C1C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4B"/>
    <pageSetUpPr fitToPage="1"/>
  </sheetPr>
  <dimension ref="A1:J20"/>
  <sheetViews>
    <sheetView showGridLines="0" tabSelected="1" zoomScaleNormal="100" workbookViewId="0">
      <pane ySplit="11" topLeftCell="A12" activePane="bottomLeft" state="frozen"/>
      <selection pane="bottomLeft" activeCell="V25" sqref="V25"/>
    </sheetView>
  </sheetViews>
  <sheetFormatPr baseColWidth="10" defaultColWidth="8.7109375" defaultRowHeight="15" x14ac:dyDescent="0.25"/>
  <cols>
    <col min="1" max="1" width="20.5703125" bestFit="1" customWidth="1"/>
    <col min="2" max="9" width="10.5703125" bestFit="1" customWidth="1"/>
    <col min="10" max="10" width="3.85546875" bestFit="1" customWidth="1"/>
  </cols>
  <sheetData>
    <row r="1" spans="1:10" ht="7.5" customHeight="1" x14ac:dyDescent="0.25"/>
    <row r="2" spans="1:10" ht="36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10" ht="19.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pans="1:10" ht="9.75" customHeight="1" x14ac:dyDescent="0.25"/>
    <row r="5" spans="1:10" ht="13.5" customHeight="1" x14ac:dyDescent="0.25">
      <c r="A5" s="12"/>
      <c r="B5" s="12"/>
      <c r="C5" s="12"/>
      <c r="D5" s="13"/>
      <c r="E5" s="13"/>
      <c r="F5" s="13"/>
      <c r="G5" s="14"/>
      <c r="H5" s="14"/>
      <c r="I5" s="14"/>
    </row>
    <row r="6" spans="1:10" ht="27.75" customHeight="1" x14ac:dyDescent="0.25">
      <c r="A6" s="51" t="s">
        <v>2</v>
      </c>
      <c r="B6" s="51"/>
      <c r="C6" s="51"/>
      <c r="D6" s="52" t="s">
        <v>3</v>
      </c>
      <c r="E6" s="52"/>
      <c r="F6" s="52"/>
      <c r="G6" s="53" t="s">
        <v>4</v>
      </c>
      <c r="H6" s="53"/>
      <c r="I6" s="53"/>
    </row>
    <row r="7" spans="1:10" ht="21.75" customHeight="1" x14ac:dyDescent="0.25">
      <c r="A7" s="9">
        <f>Fixkosten!B51*12</f>
        <v>135660</v>
      </c>
      <c r="B7" s="9"/>
      <c r="C7" s="9"/>
      <c r="D7" s="8">
        <f>Fixkosten!B51</f>
        <v>11305</v>
      </c>
      <c r="E7" s="8"/>
      <c r="F7" s="8"/>
      <c r="G7" s="7" t="str">
        <f>IFERROR(Fixkosten!B51/Fixkosten!B3,"")</f>
        <v/>
      </c>
      <c r="H7" s="7"/>
      <c r="I7" s="7"/>
    </row>
    <row r="8" spans="1:10" ht="13.5" customHeight="1" x14ac:dyDescent="0.25">
      <c r="A8" s="6" t="s">
        <v>5</v>
      </c>
      <c r="B8" s="6"/>
      <c r="C8" s="6"/>
      <c r="D8" s="5" t="s">
        <v>6</v>
      </c>
      <c r="E8" s="5"/>
      <c r="F8" s="5"/>
      <c r="G8" s="4" t="s">
        <v>7</v>
      </c>
      <c r="H8" s="4"/>
      <c r="I8" s="4"/>
    </row>
    <row r="9" spans="1:10" ht="9.75" customHeight="1" x14ac:dyDescent="0.25">
      <c r="A9" s="12"/>
      <c r="B9" s="12"/>
      <c r="C9" s="12"/>
      <c r="D9" s="13"/>
      <c r="E9" s="13"/>
      <c r="F9" s="13"/>
      <c r="G9" s="14"/>
      <c r="H9" s="14"/>
      <c r="I9" s="14"/>
    </row>
    <row r="10" spans="1:10" ht="9.75" customHeight="1" x14ac:dyDescent="0.25"/>
    <row r="11" spans="1:10" ht="30" customHeight="1" x14ac:dyDescent="0.25">
      <c r="A11" s="15" t="s">
        <v>8</v>
      </c>
      <c r="B11" s="16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  <c r="G11" s="16" t="s">
        <v>14</v>
      </c>
      <c r="H11" s="16" t="s">
        <v>15</v>
      </c>
      <c r="I11" s="16" t="s">
        <v>16</v>
      </c>
      <c r="J11" s="16" t="s">
        <v>17</v>
      </c>
    </row>
    <row r="12" spans="1:10" ht="19.5" customHeight="1" x14ac:dyDescent="0.25">
      <c r="A12" s="17" t="s">
        <v>18</v>
      </c>
      <c r="B12" s="18">
        <f>Fixkosten!B11</f>
        <v>2460</v>
      </c>
      <c r="C12" s="18">
        <f>Fixkosten!B11</f>
        <v>2460</v>
      </c>
      <c r="D12" s="18">
        <f>Fixkosten!B11</f>
        <v>2460</v>
      </c>
      <c r="E12" s="18">
        <f>Fixkosten!B11</f>
        <v>2460</v>
      </c>
      <c r="F12" s="18">
        <f>Fixkosten!B11</f>
        <v>2460</v>
      </c>
      <c r="G12" s="18">
        <f>Fixkosten!B11</f>
        <v>2460</v>
      </c>
      <c r="H12" s="18">
        <f>Fixkosten!B11</f>
        <v>2460</v>
      </c>
      <c r="I12" s="18">
        <f>Fixkosten!B11</f>
        <v>2460</v>
      </c>
    </row>
    <row r="13" spans="1:10" ht="19.5" customHeight="1" x14ac:dyDescent="0.25">
      <c r="A13" s="19" t="s">
        <v>19</v>
      </c>
      <c r="B13" s="20">
        <f>Fixkosten!B19</f>
        <v>2125</v>
      </c>
      <c r="C13" s="20">
        <f>Fixkosten!B19</f>
        <v>2125</v>
      </c>
      <c r="D13" s="20">
        <f>Fixkosten!B19</f>
        <v>2125</v>
      </c>
      <c r="E13" s="20">
        <f>Fixkosten!B19</f>
        <v>2125</v>
      </c>
      <c r="F13" s="20">
        <f>Fixkosten!B19</f>
        <v>2125</v>
      </c>
      <c r="G13" s="20">
        <f>Fixkosten!B19</f>
        <v>2125</v>
      </c>
      <c r="H13" s="20">
        <f>Fixkosten!B19</f>
        <v>2125</v>
      </c>
      <c r="I13" s="20">
        <f>Fixkosten!B19</f>
        <v>2125</v>
      </c>
    </row>
    <row r="14" spans="1:10" ht="19.5" customHeight="1" x14ac:dyDescent="0.25">
      <c r="A14" s="17" t="s">
        <v>20</v>
      </c>
      <c r="B14" s="18">
        <f>Fixkosten!B27</f>
        <v>4995</v>
      </c>
      <c r="C14" s="18">
        <f>Fixkosten!B27</f>
        <v>4995</v>
      </c>
      <c r="D14" s="18">
        <f>Fixkosten!B27</f>
        <v>4995</v>
      </c>
      <c r="E14" s="18">
        <f>Fixkosten!B27</f>
        <v>4995</v>
      </c>
      <c r="F14" s="18">
        <f>Fixkosten!B27</f>
        <v>4995</v>
      </c>
      <c r="G14" s="18">
        <f>Fixkosten!B27</f>
        <v>4995</v>
      </c>
      <c r="H14" s="18">
        <f>Fixkosten!B27</f>
        <v>4995</v>
      </c>
      <c r="I14" s="18">
        <f>Fixkosten!B27</f>
        <v>4995</v>
      </c>
    </row>
    <row r="15" spans="1:10" ht="19.5" customHeight="1" x14ac:dyDescent="0.25">
      <c r="A15" s="19" t="s">
        <v>21</v>
      </c>
      <c r="B15" s="20">
        <f>Fixkosten!B34</f>
        <v>383</v>
      </c>
      <c r="C15" s="20">
        <f>Fixkosten!B34</f>
        <v>383</v>
      </c>
      <c r="D15" s="20">
        <f>Fixkosten!B34</f>
        <v>383</v>
      </c>
      <c r="E15" s="20">
        <f>Fixkosten!B34</f>
        <v>383</v>
      </c>
      <c r="F15" s="20">
        <f>Fixkosten!B34</f>
        <v>383</v>
      </c>
      <c r="G15" s="20">
        <f>Fixkosten!B34</f>
        <v>383</v>
      </c>
      <c r="H15" s="20">
        <f>Fixkosten!B34</f>
        <v>383</v>
      </c>
      <c r="I15" s="20">
        <f>Fixkosten!B34</f>
        <v>383</v>
      </c>
    </row>
    <row r="16" spans="1:10" ht="19.5" customHeight="1" x14ac:dyDescent="0.25">
      <c r="A16" s="17" t="s">
        <v>22</v>
      </c>
      <c r="B16" s="18">
        <f>Fixkosten!B41</f>
        <v>774</v>
      </c>
      <c r="C16" s="18">
        <f>Fixkosten!B41</f>
        <v>774</v>
      </c>
      <c r="D16" s="18">
        <f>Fixkosten!B41</f>
        <v>774</v>
      </c>
      <c r="E16" s="18">
        <f>Fixkosten!B41</f>
        <v>774</v>
      </c>
      <c r="F16" s="18">
        <f>Fixkosten!B41</f>
        <v>774</v>
      </c>
      <c r="G16" s="18">
        <f>Fixkosten!B41</f>
        <v>774</v>
      </c>
      <c r="H16" s="18">
        <f>Fixkosten!B41</f>
        <v>774</v>
      </c>
      <c r="I16" s="18">
        <f>Fixkosten!B41</f>
        <v>774</v>
      </c>
    </row>
    <row r="17" spans="1:9" ht="19.5" customHeight="1" x14ac:dyDescent="0.25">
      <c r="A17" s="19" t="s">
        <v>23</v>
      </c>
      <c r="B17" s="20">
        <f>Fixkosten!B49</f>
        <v>568</v>
      </c>
      <c r="C17" s="20">
        <f>Fixkosten!B49</f>
        <v>568</v>
      </c>
      <c r="D17" s="20">
        <f>Fixkosten!B49</f>
        <v>568</v>
      </c>
      <c r="E17" s="20">
        <f>Fixkosten!B49</f>
        <v>568</v>
      </c>
      <c r="F17" s="20">
        <f>Fixkosten!B49</f>
        <v>568</v>
      </c>
      <c r="G17" s="20">
        <f>Fixkosten!B49</f>
        <v>568</v>
      </c>
      <c r="H17" s="20">
        <f>Fixkosten!B49</f>
        <v>568</v>
      </c>
      <c r="I17" s="20">
        <f>Fixkosten!B49</f>
        <v>568</v>
      </c>
    </row>
    <row r="18" spans="1:9" ht="21.75" customHeight="1" x14ac:dyDescent="0.25">
      <c r="A18" s="21" t="s">
        <v>24</v>
      </c>
      <c r="B18" s="22">
        <f t="shared" ref="B18:I18" si="0">SUM(B12:B17)</f>
        <v>11305</v>
      </c>
      <c r="C18" s="22">
        <f t="shared" si="0"/>
        <v>11305</v>
      </c>
      <c r="D18" s="22">
        <f t="shared" si="0"/>
        <v>11305</v>
      </c>
      <c r="E18" s="22">
        <f t="shared" si="0"/>
        <v>11305</v>
      </c>
      <c r="F18" s="22">
        <f t="shared" si="0"/>
        <v>11305</v>
      </c>
      <c r="G18" s="22">
        <f t="shared" si="0"/>
        <v>11305</v>
      </c>
      <c r="H18" s="22">
        <f t="shared" si="0"/>
        <v>11305</v>
      </c>
      <c r="I18" s="22">
        <f t="shared" si="0"/>
        <v>11305</v>
      </c>
    </row>
    <row r="19" spans="1:9" ht="7.5" customHeight="1" x14ac:dyDescent="0.25"/>
    <row r="20" spans="1:9" ht="19.5" customHeight="1" x14ac:dyDescent="0.25">
      <c r="A20" s="3" t="s">
        <v>25</v>
      </c>
      <c r="B20" s="3"/>
      <c r="C20" s="3"/>
      <c r="D20" s="3"/>
      <c r="E20" s="3"/>
      <c r="F20" s="3"/>
      <c r="G20" s="3"/>
      <c r="H20" s="3"/>
      <c r="I20" s="3"/>
    </row>
  </sheetData>
  <mergeCells count="12">
    <mergeCell ref="A20:I20"/>
    <mergeCell ref="A7:C7"/>
    <mergeCell ref="D7:F7"/>
    <mergeCell ref="G7:I7"/>
    <mergeCell ref="A8:C8"/>
    <mergeCell ref="D8:F8"/>
    <mergeCell ref="G8:I8"/>
    <mergeCell ref="A2:I2"/>
    <mergeCell ref="A3:I3"/>
    <mergeCell ref="A6:C6"/>
    <mergeCell ref="D6:F6"/>
    <mergeCell ref="G6:I6"/>
  </mergeCells>
  <pageMargins left="0.5" right="0.5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A8A"/>
    <pageSetUpPr fitToPage="1"/>
  </sheetPr>
  <dimension ref="A1:G5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30" customWidth="1"/>
    <col min="2" max="3" width="16" customWidth="1"/>
    <col min="4" max="4" width="14" customWidth="1"/>
    <col min="5" max="5" width="18" customWidth="1"/>
    <col min="6" max="6" width="16" customWidth="1"/>
    <col min="7" max="7" width="20" customWidth="1"/>
  </cols>
  <sheetData>
    <row r="1" spans="1:7" ht="7.5" customHeight="1" x14ac:dyDescent="0.25"/>
    <row r="2" spans="1:7" ht="33.75" customHeight="1" x14ac:dyDescent="0.25">
      <c r="A2" s="2" t="s">
        <v>26</v>
      </c>
      <c r="B2" s="2"/>
      <c r="C2" s="2"/>
      <c r="D2" s="2"/>
      <c r="E2" s="2"/>
      <c r="F2" s="2"/>
      <c r="G2" s="2"/>
    </row>
    <row r="3" spans="1:7" ht="21.75" customHeight="1" x14ac:dyDescent="0.25">
      <c r="A3" s="1" t="s">
        <v>27</v>
      </c>
      <c r="B3" s="1"/>
      <c r="C3" s="1"/>
      <c r="D3" s="23">
        <v>8500</v>
      </c>
      <c r="E3" s="24"/>
      <c r="F3" s="24"/>
      <c r="G3" s="24"/>
    </row>
    <row r="4" spans="1:7" ht="9.75" customHeight="1" x14ac:dyDescent="0.25"/>
    <row r="5" spans="1:7" ht="13.5" customHeight="1" x14ac:dyDescent="0.25">
      <c r="A5" s="15" t="s">
        <v>28</v>
      </c>
      <c r="B5" s="16" t="s">
        <v>29</v>
      </c>
      <c r="C5" s="16" t="s">
        <v>30</v>
      </c>
      <c r="D5" s="16" t="s">
        <v>31</v>
      </c>
      <c r="E5" s="16" t="s">
        <v>32</v>
      </c>
      <c r="F5" s="16" t="s">
        <v>33</v>
      </c>
      <c r="G5" s="16" t="s">
        <v>34</v>
      </c>
    </row>
    <row r="6" spans="1:7" ht="19.5" customHeight="1" x14ac:dyDescent="0.25">
      <c r="A6" s="48" t="s">
        <v>35</v>
      </c>
      <c r="B6" s="48"/>
      <c r="C6" s="48"/>
      <c r="D6" s="48"/>
      <c r="E6" s="48"/>
      <c r="F6" s="48"/>
      <c r="G6" s="48"/>
    </row>
    <row r="7" spans="1:7" ht="19.5" customHeight="1" x14ac:dyDescent="0.25">
      <c r="A7" s="25" t="s">
        <v>36</v>
      </c>
      <c r="B7" s="26">
        <v>1850</v>
      </c>
      <c r="C7" s="18">
        <f>B7*12</f>
        <v>22200</v>
      </c>
      <c r="D7" s="25" t="s">
        <v>37</v>
      </c>
      <c r="E7" s="25" t="s">
        <v>38</v>
      </c>
      <c r="F7" s="25" t="s">
        <v>39</v>
      </c>
      <c r="G7" s="25" t="s">
        <v>40</v>
      </c>
    </row>
    <row r="8" spans="1:7" ht="19.5" customHeight="1" x14ac:dyDescent="0.25">
      <c r="A8" s="27" t="s">
        <v>41</v>
      </c>
      <c r="B8" s="28">
        <v>120</v>
      </c>
      <c r="C8" s="20">
        <f>B8*12</f>
        <v>1440</v>
      </c>
      <c r="D8" s="27" t="s">
        <v>37</v>
      </c>
      <c r="E8" s="27" t="s">
        <v>42</v>
      </c>
      <c r="F8" s="27" t="s">
        <v>43</v>
      </c>
      <c r="G8" s="27" t="s">
        <v>44</v>
      </c>
    </row>
    <row r="9" spans="1:7" ht="19.5" customHeight="1" x14ac:dyDescent="0.25">
      <c r="A9" s="25" t="s">
        <v>45</v>
      </c>
      <c r="B9" s="26">
        <v>280</v>
      </c>
      <c r="C9" s="18">
        <f>B9*12</f>
        <v>3360</v>
      </c>
      <c r="D9" s="25" t="s">
        <v>46</v>
      </c>
      <c r="E9" s="25" t="s">
        <v>47</v>
      </c>
      <c r="F9" s="25" t="s">
        <v>48</v>
      </c>
      <c r="G9" s="25" t="s">
        <v>49</v>
      </c>
    </row>
    <row r="10" spans="1:7" ht="19.5" customHeight="1" x14ac:dyDescent="0.25">
      <c r="A10" s="27" t="s">
        <v>50</v>
      </c>
      <c r="B10" s="28">
        <v>210</v>
      </c>
      <c r="C10" s="20">
        <f>B10*12</f>
        <v>2520</v>
      </c>
      <c r="D10" s="27" t="s">
        <v>37</v>
      </c>
      <c r="E10" s="27" t="s">
        <v>51</v>
      </c>
      <c r="F10" s="27" t="s">
        <v>52</v>
      </c>
      <c r="G10" s="27" t="s">
        <v>53</v>
      </c>
    </row>
    <row r="11" spans="1:7" ht="19.5" customHeight="1" x14ac:dyDescent="0.25">
      <c r="A11" s="29" t="s">
        <v>54</v>
      </c>
      <c r="B11" s="30">
        <f>SUM(B7:B10)</f>
        <v>2460</v>
      </c>
      <c r="C11" s="30">
        <f>B11*12</f>
        <v>29520</v>
      </c>
      <c r="D11" s="31"/>
      <c r="E11" s="31"/>
      <c r="F11" s="31"/>
      <c r="G11" s="31"/>
    </row>
    <row r="12" spans="1:7" ht="6" customHeight="1" x14ac:dyDescent="0.25"/>
    <row r="13" spans="1:7" ht="19.5" customHeight="1" x14ac:dyDescent="0.25">
      <c r="A13" s="48" t="s">
        <v>55</v>
      </c>
      <c r="B13" s="48"/>
      <c r="C13" s="48"/>
      <c r="D13" s="48"/>
      <c r="E13" s="48"/>
      <c r="F13" s="48"/>
      <c r="G13" s="48"/>
    </row>
    <row r="14" spans="1:7" ht="19.5" customHeight="1" x14ac:dyDescent="0.25">
      <c r="A14" s="25" t="s">
        <v>56</v>
      </c>
      <c r="B14" s="26">
        <v>340</v>
      </c>
      <c r="C14" s="18">
        <f t="shared" ref="C14:C19" si="0">B14*12</f>
        <v>4080</v>
      </c>
      <c r="D14" s="25" t="s">
        <v>57</v>
      </c>
      <c r="E14" s="25" t="s">
        <v>58</v>
      </c>
      <c r="F14" s="25" t="s">
        <v>59</v>
      </c>
      <c r="G14" s="25" t="s">
        <v>60</v>
      </c>
    </row>
    <row r="15" spans="1:7" ht="19.5" customHeight="1" x14ac:dyDescent="0.25">
      <c r="A15" s="27" t="s">
        <v>61</v>
      </c>
      <c r="B15" s="28">
        <v>190</v>
      </c>
      <c r="C15" s="20">
        <f t="shared" si="0"/>
        <v>2280</v>
      </c>
      <c r="D15" s="27" t="s">
        <v>57</v>
      </c>
      <c r="E15" s="27" t="s">
        <v>62</v>
      </c>
      <c r="F15" s="27" t="s">
        <v>39</v>
      </c>
      <c r="G15" s="27" t="s">
        <v>63</v>
      </c>
    </row>
    <row r="16" spans="1:7" ht="19.5" customHeight="1" x14ac:dyDescent="0.25">
      <c r="A16" s="25" t="s">
        <v>64</v>
      </c>
      <c r="B16" s="26">
        <v>450</v>
      </c>
      <c r="C16" s="18">
        <f t="shared" si="0"/>
        <v>5400</v>
      </c>
      <c r="D16" s="25" t="s">
        <v>65</v>
      </c>
      <c r="E16" s="25" t="s">
        <v>66</v>
      </c>
      <c r="F16" s="25" t="s">
        <v>67</v>
      </c>
      <c r="G16" s="25" t="s">
        <v>68</v>
      </c>
    </row>
    <row r="17" spans="1:7" ht="19.5" customHeight="1" x14ac:dyDescent="0.25">
      <c r="A17" s="27" t="s">
        <v>69</v>
      </c>
      <c r="B17" s="28">
        <v>265</v>
      </c>
      <c r="C17" s="20">
        <f t="shared" si="0"/>
        <v>3180</v>
      </c>
      <c r="D17" s="27" t="s">
        <v>57</v>
      </c>
      <c r="E17" s="27" t="s">
        <v>70</v>
      </c>
      <c r="F17" s="27" t="s">
        <v>71</v>
      </c>
      <c r="G17" s="27" t="s">
        <v>72</v>
      </c>
    </row>
    <row r="18" spans="1:7" ht="19.5" customHeight="1" x14ac:dyDescent="0.25">
      <c r="A18" s="25" t="s">
        <v>73</v>
      </c>
      <c r="B18" s="26">
        <v>880</v>
      </c>
      <c r="C18" s="18">
        <f t="shared" si="0"/>
        <v>10560</v>
      </c>
      <c r="D18" s="25" t="s">
        <v>57</v>
      </c>
      <c r="E18" s="25" t="s">
        <v>74</v>
      </c>
      <c r="F18" s="25" t="s">
        <v>75</v>
      </c>
      <c r="G18" s="25" t="s">
        <v>76</v>
      </c>
    </row>
    <row r="19" spans="1:7" ht="19.5" customHeight="1" x14ac:dyDescent="0.25">
      <c r="A19" s="29" t="s">
        <v>77</v>
      </c>
      <c r="B19" s="30">
        <f>SUM(B14:B18)</f>
        <v>2125</v>
      </c>
      <c r="C19" s="30">
        <f t="shared" si="0"/>
        <v>25500</v>
      </c>
      <c r="D19" s="31"/>
      <c r="E19" s="31"/>
      <c r="F19" s="31"/>
      <c r="G19" s="31"/>
    </row>
    <row r="20" spans="1:7" ht="6" customHeight="1" x14ac:dyDescent="0.25"/>
    <row r="21" spans="1:7" ht="19.5" customHeight="1" x14ac:dyDescent="0.25">
      <c r="A21" s="48" t="s">
        <v>78</v>
      </c>
      <c r="B21" s="48"/>
      <c r="C21" s="48"/>
      <c r="D21" s="48"/>
      <c r="E21" s="48"/>
      <c r="F21" s="48"/>
      <c r="G21" s="48"/>
    </row>
    <row r="22" spans="1:7" ht="19.5" customHeight="1" x14ac:dyDescent="0.25">
      <c r="A22" s="25" t="s">
        <v>79</v>
      </c>
      <c r="B22" s="26">
        <v>3800</v>
      </c>
      <c r="C22" s="18">
        <f t="shared" ref="C22:C27" si="1">B22*12</f>
        <v>45600</v>
      </c>
      <c r="D22" s="25" t="s">
        <v>80</v>
      </c>
      <c r="E22" s="25" t="s">
        <v>81</v>
      </c>
      <c r="F22" s="25" t="s">
        <v>82</v>
      </c>
      <c r="G22" s="25" t="s">
        <v>83</v>
      </c>
    </row>
    <row r="23" spans="1:7" ht="19.5" customHeight="1" x14ac:dyDescent="0.25">
      <c r="A23" s="27" t="s">
        <v>84</v>
      </c>
      <c r="B23" s="28">
        <v>760</v>
      </c>
      <c r="C23" s="20">
        <f t="shared" si="1"/>
        <v>9120</v>
      </c>
      <c r="D23" s="27" t="s">
        <v>57</v>
      </c>
      <c r="E23" s="27" t="s">
        <v>85</v>
      </c>
      <c r="F23" s="27" t="s">
        <v>86</v>
      </c>
      <c r="G23" s="27" t="s">
        <v>87</v>
      </c>
    </row>
    <row r="24" spans="1:7" ht="19.5" customHeight="1" x14ac:dyDescent="0.25">
      <c r="A24" s="25" t="s">
        <v>88</v>
      </c>
      <c r="B24" s="26">
        <v>150</v>
      </c>
      <c r="C24" s="18">
        <f t="shared" si="1"/>
        <v>1800</v>
      </c>
      <c r="D24" s="25" t="s">
        <v>57</v>
      </c>
      <c r="E24" s="25" t="s">
        <v>89</v>
      </c>
      <c r="F24" s="25" t="s">
        <v>90</v>
      </c>
      <c r="G24" s="25" t="s">
        <v>91</v>
      </c>
    </row>
    <row r="25" spans="1:7" ht="19.5" customHeight="1" x14ac:dyDescent="0.25">
      <c r="A25" s="27" t="s">
        <v>92</v>
      </c>
      <c r="B25" s="28">
        <v>200</v>
      </c>
      <c r="C25" s="20">
        <f t="shared" si="1"/>
        <v>2400</v>
      </c>
      <c r="D25" s="27" t="s">
        <v>57</v>
      </c>
      <c r="E25" s="27" t="s">
        <v>93</v>
      </c>
      <c r="F25" s="27" t="s">
        <v>71</v>
      </c>
      <c r="G25" s="27" t="s">
        <v>94</v>
      </c>
    </row>
    <row r="26" spans="1:7" ht="19.5" customHeight="1" x14ac:dyDescent="0.25">
      <c r="A26" s="25" t="s">
        <v>95</v>
      </c>
      <c r="B26" s="26">
        <v>85</v>
      </c>
      <c r="C26" s="18">
        <f t="shared" si="1"/>
        <v>1020</v>
      </c>
      <c r="D26" s="25" t="s">
        <v>57</v>
      </c>
      <c r="E26" s="25" t="s">
        <v>96</v>
      </c>
      <c r="F26" s="25" t="s">
        <v>86</v>
      </c>
      <c r="G26" s="25" t="s">
        <v>63</v>
      </c>
    </row>
    <row r="27" spans="1:7" ht="19.5" customHeight="1" x14ac:dyDescent="0.25">
      <c r="A27" s="29" t="s">
        <v>97</v>
      </c>
      <c r="B27" s="30">
        <f>SUM(B22:B26)</f>
        <v>4995</v>
      </c>
      <c r="C27" s="30">
        <f t="shared" si="1"/>
        <v>59940</v>
      </c>
      <c r="D27" s="29"/>
      <c r="E27" s="29"/>
      <c r="F27" s="29"/>
      <c r="G27" s="29"/>
    </row>
    <row r="28" spans="1:7" ht="6" customHeight="1" x14ac:dyDescent="0.25"/>
    <row r="29" spans="1:7" ht="19.5" customHeight="1" x14ac:dyDescent="0.25">
      <c r="A29" s="48" t="s">
        <v>98</v>
      </c>
      <c r="B29" s="48"/>
      <c r="C29" s="48"/>
      <c r="D29" s="48"/>
      <c r="E29" s="48"/>
      <c r="F29" s="48"/>
      <c r="G29" s="48"/>
    </row>
    <row r="30" spans="1:7" ht="19.5" customHeight="1" x14ac:dyDescent="0.25">
      <c r="A30" s="25" t="s">
        <v>99</v>
      </c>
      <c r="B30" s="26">
        <v>95</v>
      </c>
      <c r="C30" s="18">
        <f>B30*12</f>
        <v>1140</v>
      </c>
      <c r="D30" s="25" t="s">
        <v>57</v>
      </c>
      <c r="E30" s="25" t="s">
        <v>100</v>
      </c>
      <c r="F30" s="25" t="s">
        <v>59</v>
      </c>
      <c r="G30" s="25" t="s">
        <v>101</v>
      </c>
    </row>
    <row r="31" spans="1:7" ht="19.5" customHeight="1" x14ac:dyDescent="0.25">
      <c r="A31" s="27" t="s">
        <v>102</v>
      </c>
      <c r="B31" s="28">
        <v>135</v>
      </c>
      <c r="C31" s="20">
        <f>B31*12</f>
        <v>1620</v>
      </c>
      <c r="D31" s="27" t="s">
        <v>57</v>
      </c>
      <c r="E31" s="27" t="s">
        <v>103</v>
      </c>
      <c r="F31" s="27" t="s">
        <v>104</v>
      </c>
      <c r="G31" s="27" t="s">
        <v>105</v>
      </c>
    </row>
    <row r="32" spans="1:7" ht="19.5" customHeight="1" x14ac:dyDescent="0.25">
      <c r="A32" s="25" t="s">
        <v>106</v>
      </c>
      <c r="B32" s="26">
        <v>65</v>
      </c>
      <c r="C32" s="18">
        <f>B32*12</f>
        <v>780</v>
      </c>
      <c r="D32" s="25" t="s">
        <v>57</v>
      </c>
      <c r="E32" s="25" t="s">
        <v>107</v>
      </c>
      <c r="F32" s="25" t="s">
        <v>59</v>
      </c>
      <c r="G32" s="25" t="s">
        <v>108</v>
      </c>
    </row>
    <row r="33" spans="1:7" ht="19.5" customHeight="1" x14ac:dyDescent="0.25">
      <c r="A33" s="27" t="s">
        <v>109</v>
      </c>
      <c r="B33" s="28">
        <v>88</v>
      </c>
      <c r="C33" s="20">
        <f>B33*12</f>
        <v>1056</v>
      </c>
      <c r="D33" s="27" t="s">
        <v>57</v>
      </c>
      <c r="E33" s="27" t="s">
        <v>110</v>
      </c>
      <c r="F33" s="27" t="s">
        <v>52</v>
      </c>
      <c r="G33" s="27" t="s">
        <v>111</v>
      </c>
    </row>
    <row r="34" spans="1:7" ht="19.5" customHeight="1" x14ac:dyDescent="0.25">
      <c r="A34" s="29" t="s">
        <v>112</v>
      </c>
      <c r="B34" s="30">
        <f>SUM(B30:B33)</f>
        <v>383</v>
      </c>
      <c r="C34" s="30">
        <f>B34*12</f>
        <v>4596</v>
      </c>
      <c r="D34" s="29"/>
      <c r="E34" s="29"/>
      <c r="F34" s="29"/>
      <c r="G34" s="29"/>
    </row>
    <row r="35" spans="1:7" ht="6" customHeight="1" x14ac:dyDescent="0.25"/>
    <row r="36" spans="1:7" ht="19.5" customHeight="1" x14ac:dyDescent="0.25">
      <c r="A36" s="48" t="s">
        <v>113</v>
      </c>
      <c r="B36" s="48"/>
      <c r="C36" s="48"/>
      <c r="D36" s="48"/>
      <c r="E36" s="48"/>
      <c r="F36" s="48"/>
      <c r="G36" s="48"/>
    </row>
    <row r="37" spans="1:7" ht="19.5" customHeight="1" x14ac:dyDescent="0.25">
      <c r="A37" s="25" t="s">
        <v>114</v>
      </c>
      <c r="B37" s="26">
        <v>320</v>
      </c>
      <c r="C37" s="18">
        <f>B37*12</f>
        <v>3840</v>
      </c>
      <c r="D37" s="25" t="s">
        <v>57</v>
      </c>
      <c r="E37" s="25" t="s">
        <v>115</v>
      </c>
      <c r="F37" s="25" t="s">
        <v>59</v>
      </c>
      <c r="G37" s="25" t="s">
        <v>116</v>
      </c>
    </row>
    <row r="38" spans="1:7" ht="19.5" customHeight="1" x14ac:dyDescent="0.25">
      <c r="A38" s="27" t="s">
        <v>117</v>
      </c>
      <c r="B38" s="28">
        <v>89</v>
      </c>
      <c r="C38" s="20">
        <f>B38*12</f>
        <v>1068</v>
      </c>
      <c r="D38" s="27" t="s">
        <v>57</v>
      </c>
      <c r="E38" s="27" t="s">
        <v>118</v>
      </c>
      <c r="F38" s="27" t="s">
        <v>119</v>
      </c>
      <c r="G38" s="27" t="s">
        <v>120</v>
      </c>
    </row>
    <row r="39" spans="1:7" ht="19.5" customHeight="1" x14ac:dyDescent="0.25">
      <c r="A39" s="25" t="s">
        <v>121</v>
      </c>
      <c r="B39" s="26">
        <v>155</v>
      </c>
      <c r="C39" s="18">
        <f>B39*12</f>
        <v>1860</v>
      </c>
      <c r="D39" s="25" t="s">
        <v>57</v>
      </c>
      <c r="E39" s="25" t="s">
        <v>122</v>
      </c>
      <c r="F39" s="25" t="s">
        <v>123</v>
      </c>
      <c r="G39" s="25" t="s">
        <v>124</v>
      </c>
    </row>
    <row r="40" spans="1:7" ht="19.5" customHeight="1" x14ac:dyDescent="0.25">
      <c r="A40" s="27" t="s">
        <v>125</v>
      </c>
      <c r="B40" s="28">
        <v>210</v>
      </c>
      <c r="C40" s="20">
        <f>B40*12</f>
        <v>2520</v>
      </c>
      <c r="D40" s="27" t="s">
        <v>57</v>
      </c>
      <c r="E40" s="27" t="s">
        <v>126</v>
      </c>
      <c r="F40" s="27" t="s">
        <v>127</v>
      </c>
      <c r="G40" s="27" t="s">
        <v>128</v>
      </c>
    </row>
    <row r="41" spans="1:7" ht="19.5" customHeight="1" x14ac:dyDescent="0.25">
      <c r="A41" s="29" t="s">
        <v>129</v>
      </c>
      <c r="B41" s="30">
        <f>SUM(B37:B40)</f>
        <v>774</v>
      </c>
      <c r="C41" s="30">
        <f>B41*12</f>
        <v>9288</v>
      </c>
      <c r="D41" s="29"/>
      <c r="E41" s="29"/>
      <c r="F41" s="29"/>
      <c r="G41" s="29"/>
    </row>
    <row r="42" spans="1:7" ht="6" customHeight="1" x14ac:dyDescent="0.25"/>
    <row r="43" spans="1:7" ht="19.5" customHeight="1" x14ac:dyDescent="0.25">
      <c r="A43" s="48" t="s">
        <v>130</v>
      </c>
      <c r="B43" s="48"/>
      <c r="C43" s="48"/>
      <c r="D43" s="48"/>
      <c r="E43" s="48"/>
      <c r="F43" s="48"/>
      <c r="G43" s="48"/>
    </row>
    <row r="44" spans="1:7" ht="19.5" customHeight="1" x14ac:dyDescent="0.25">
      <c r="A44" s="25" t="s">
        <v>131</v>
      </c>
      <c r="B44" s="26">
        <v>350</v>
      </c>
      <c r="C44" s="18">
        <f t="shared" ref="C44:C49" si="2">B44*12</f>
        <v>4200</v>
      </c>
      <c r="D44" s="25" t="s">
        <v>57</v>
      </c>
      <c r="E44" s="25" t="s">
        <v>132</v>
      </c>
      <c r="F44" s="25" t="s">
        <v>71</v>
      </c>
      <c r="G44" s="25" t="s">
        <v>133</v>
      </c>
    </row>
    <row r="45" spans="1:7" ht="19.5" customHeight="1" x14ac:dyDescent="0.25">
      <c r="A45" s="27" t="s">
        <v>134</v>
      </c>
      <c r="B45" s="28">
        <v>45</v>
      </c>
      <c r="C45" s="20">
        <f t="shared" si="2"/>
        <v>540</v>
      </c>
      <c r="D45" s="27" t="s">
        <v>57</v>
      </c>
      <c r="E45" s="27" t="s">
        <v>135</v>
      </c>
      <c r="F45" s="27" t="s">
        <v>136</v>
      </c>
      <c r="G45" s="27" t="s">
        <v>137</v>
      </c>
    </row>
    <row r="46" spans="1:7" ht="19.5" customHeight="1" x14ac:dyDescent="0.25">
      <c r="A46" s="25" t="s">
        <v>138</v>
      </c>
      <c r="B46" s="26">
        <v>38</v>
      </c>
      <c r="C46" s="18">
        <f t="shared" si="2"/>
        <v>456</v>
      </c>
      <c r="D46" s="25" t="s">
        <v>57</v>
      </c>
      <c r="E46" s="25" t="s">
        <v>139</v>
      </c>
      <c r="F46" s="25" t="s">
        <v>123</v>
      </c>
      <c r="G46" s="25" t="s">
        <v>140</v>
      </c>
    </row>
    <row r="47" spans="1:7" ht="19.5" customHeight="1" x14ac:dyDescent="0.25">
      <c r="A47" s="27" t="s">
        <v>141</v>
      </c>
      <c r="B47" s="28">
        <v>55</v>
      </c>
      <c r="C47" s="20">
        <f t="shared" si="2"/>
        <v>660</v>
      </c>
      <c r="D47" s="27" t="s">
        <v>57</v>
      </c>
      <c r="E47" s="27" t="s">
        <v>142</v>
      </c>
      <c r="F47" s="27" t="s">
        <v>71</v>
      </c>
      <c r="G47" s="27" t="s">
        <v>143</v>
      </c>
    </row>
    <row r="48" spans="1:7" ht="19.5" customHeight="1" x14ac:dyDescent="0.25">
      <c r="A48" s="25" t="s">
        <v>144</v>
      </c>
      <c r="B48" s="26">
        <v>80</v>
      </c>
      <c r="C48" s="18">
        <f t="shared" si="2"/>
        <v>960</v>
      </c>
      <c r="D48" s="25" t="s">
        <v>145</v>
      </c>
      <c r="E48" s="25" t="s">
        <v>70</v>
      </c>
      <c r="F48" s="25" t="s">
        <v>71</v>
      </c>
      <c r="G48" s="25" t="s">
        <v>146</v>
      </c>
    </row>
    <row r="49" spans="1:7" ht="19.5" customHeight="1" x14ac:dyDescent="0.25">
      <c r="A49" s="29" t="s">
        <v>147</v>
      </c>
      <c r="B49" s="30">
        <f>SUM(B44:B48)</f>
        <v>568</v>
      </c>
      <c r="C49" s="30">
        <f t="shared" si="2"/>
        <v>6816</v>
      </c>
      <c r="D49" s="29"/>
      <c r="E49" s="29"/>
      <c r="F49" s="29"/>
      <c r="G49" s="29"/>
    </row>
    <row r="50" spans="1:7" ht="7.5" customHeight="1" x14ac:dyDescent="0.25"/>
    <row r="51" spans="1:7" ht="25.5" customHeight="1" x14ac:dyDescent="0.25">
      <c r="A51" s="32" t="s">
        <v>148</v>
      </c>
      <c r="B51" s="33">
        <f>B11+B19+B27+B34+B41+B49</f>
        <v>11305</v>
      </c>
      <c r="C51" s="33">
        <f>B51*12</f>
        <v>135660</v>
      </c>
      <c r="D51" s="34"/>
      <c r="E51" s="34"/>
      <c r="F51" s="34"/>
      <c r="G51" s="34"/>
    </row>
    <row r="52" spans="1:7" ht="7.5" customHeight="1" x14ac:dyDescent="0.25"/>
    <row r="53" spans="1:7" ht="19.5" customHeight="1" x14ac:dyDescent="0.25">
      <c r="A53" s="35" t="s">
        <v>7</v>
      </c>
      <c r="B53" s="36" t="str">
        <f>IFERROR(B51/B3,"")</f>
        <v/>
      </c>
      <c r="C53" s="37"/>
      <c r="D53" s="37"/>
      <c r="E53" s="37"/>
      <c r="F53" s="37"/>
      <c r="G53" s="37"/>
    </row>
    <row r="54" spans="1:7" ht="19.5" customHeight="1" x14ac:dyDescent="0.25">
      <c r="A54" s="38" t="s">
        <v>149</v>
      </c>
      <c r="B54" s="39">
        <f>IFERROR(B3-B51,"")</f>
        <v>-11305</v>
      </c>
      <c r="C54" s="37"/>
      <c r="D54" s="37"/>
      <c r="E54" s="37"/>
      <c r="F54" s="37"/>
      <c r="G54" s="37"/>
    </row>
    <row r="55" spans="1:7" ht="19.5" customHeight="1" x14ac:dyDescent="0.25">
      <c r="A55" s="35" t="s">
        <v>150</v>
      </c>
      <c r="B55" s="40" t="str">
        <f>IFERROR(B51/B3*100,"")</f>
        <v/>
      </c>
      <c r="C55" s="37"/>
      <c r="D55" s="37"/>
      <c r="E55" s="37"/>
      <c r="F55" s="37"/>
      <c r="G55" s="37"/>
    </row>
    <row r="56" spans="1:7" ht="19.5" customHeight="1" x14ac:dyDescent="0.25">
      <c r="A56" s="41" t="s">
        <v>151</v>
      </c>
      <c r="B56" s="22">
        <f>B51*12</f>
        <v>135660</v>
      </c>
      <c r="C56" s="37"/>
      <c r="D56" s="37"/>
      <c r="E56" s="37"/>
      <c r="F56" s="37"/>
      <c r="G56" s="37"/>
    </row>
    <row r="58" spans="1:7" ht="18" customHeight="1" x14ac:dyDescent="0.25">
      <c r="A58" s="49" t="s">
        <v>152</v>
      </c>
      <c r="B58" s="49"/>
      <c r="C58" s="49"/>
      <c r="D58" s="49"/>
      <c r="E58" s="49"/>
      <c r="F58" s="49"/>
      <c r="G58" s="49"/>
    </row>
  </sheetData>
  <mergeCells count="9">
    <mergeCell ref="A29:G29"/>
    <mergeCell ref="A36:G36"/>
    <mergeCell ref="A43:G43"/>
    <mergeCell ref="A58:G58"/>
    <mergeCell ref="A2:G2"/>
    <mergeCell ref="A3:C3"/>
    <mergeCell ref="A6:G6"/>
    <mergeCell ref="A13:G13"/>
    <mergeCell ref="A21:G21"/>
  </mergeCells>
  <pageMargins left="0.5" right="0.5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7A4A"/>
    <pageSetUpPr fitToPage="1"/>
  </sheetPr>
  <dimension ref="A1:N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28" customWidth="1"/>
    <col min="2" max="13" width="10" customWidth="1"/>
    <col min="14" max="14" width="14" customWidth="1"/>
  </cols>
  <sheetData>
    <row r="1" spans="1:14" ht="7.5" customHeight="1" x14ac:dyDescent="0.25"/>
    <row r="2" spans="1:14" ht="31.5" customHeight="1" x14ac:dyDescent="0.25">
      <c r="A2" s="50" t="s">
        <v>153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7.5" customHeight="1" x14ac:dyDescent="0.25"/>
    <row r="4" spans="1:14" ht="21.75" customHeight="1" x14ac:dyDescent="0.25">
      <c r="A4" s="15" t="s">
        <v>154</v>
      </c>
      <c r="B4" s="16" t="s">
        <v>9</v>
      </c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155</v>
      </c>
      <c r="L4" s="16" t="s">
        <v>156</v>
      </c>
      <c r="M4" s="16" t="s">
        <v>157</v>
      </c>
      <c r="N4" s="15" t="s">
        <v>158</v>
      </c>
    </row>
    <row r="5" spans="1:14" ht="19.5" customHeight="1" x14ac:dyDescent="0.25">
      <c r="A5" s="25" t="s">
        <v>18</v>
      </c>
      <c r="B5" s="18">
        <f>Fixkosten!B11</f>
        <v>2460</v>
      </c>
      <c r="C5" s="18">
        <f>Fixkosten!B11</f>
        <v>2460</v>
      </c>
      <c r="D5" s="18">
        <f>Fixkosten!B11</f>
        <v>2460</v>
      </c>
      <c r="E5" s="18">
        <f>Fixkosten!B11</f>
        <v>2460</v>
      </c>
      <c r="F5" s="18">
        <f>Fixkosten!B11</f>
        <v>2460</v>
      </c>
      <c r="G5" s="18">
        <f>Fixkosten!B11</f>
        <v>2460</v>
      </c>
      <c r="H5" s="18">
        <f>Fixkosten!B11</f>
        <v>2460</v>
      </c>
      <c r="I5" s="18">
        <f>Fixkosten!B11</f>
        <v>2460</v>
      </c>
      <c r="J5" s="18">
        <f>Fixkosten!B11</f>
        <v>2460</v>
      </c>
      <c r="K5" s="18">
        <f>Fixkosten!B11</f>
        <v>2460</v>
      </c>
      <c r="L5" s="18">
        <f>Fixkosten!B11</f>
        <v>2460</v>
      </c>
      <c r="M5" s="18">
        <f>Fixkosten!B11</f>
        <v>2460</v>
      </c>
      <c r="N5" s="42">
        <f t="shared" ref="N5:N10" si="0">SUM(B5:M5)</f>
        <v>29520</v>
      </c>
    </row>
    <row r="6" spans="1:14" ht="19.5" customHeight="1" x14ac:dyDescent="0.25">
      <c r="A6" s="27" t="s">
        <v>19</v>
      </c>
      <c r="B6" s="20">
        <f>Fixkosten!B19</f>
        <v>2125</v>
      </c>
      <c r="C6" s="20">
        <f>Fixkosten!B19</f>
        <v>2125</v>
      </c>
      <c r="D6" s="20">
        <f>Fixkosten!B19</f>
        <v>2125</v>
      </c>
      <c r="E6" s="20">
        <f>Fixkosten!B19</f>
        <v>2125</v>
      </c>
      <c r="F6" s="20">
        <f>Fixkosten!B19</f>
        <v>2125</v>
      </c>
      <c r="G6" s="20">
        <f>Fixkosten!B19</f>
        <v>2125</v>
      </c>
      <c r="H6" s="20">
        <f>Fixkosten!B19</f>
        <v>2125</v>
      </c>
      <c r="I6" s="20">
        <f>Fixkosten!B19</f>
        <v>2125</v>
      </c>
      <c r="J6" s="20">
        <f>Fixkosten!B19</f>
        <v>2125</v>
      </c>
      <c r="K6" s="20">
        <f>Fixkosten!B19</f>
        <v>2125</v>
      </c>
      <c r="L6" s="20">
        <f>Fixkosten!B19</f>
        <v>2125</v>
      </c>
      <c r="M6" s="20">
        <f>Fixkosten!B19</f>
        <v>2125</v>
      </c>
      <c r="N6" s="30">
        <f t="shared" si="0"/>
        <v>25500</v>
      </c>
    </row>
    <row r="7" spans="1:14" ht="19.5" customHeight="1" x14ac:dyDescent="0.25">
      <c r="A7" s="25" t="s">
        <v>20</v>
      </c>
      <c r="B7" s="18">
        <f>Fixkosten!B27</f>
        <v>4995</v>
      </c>
      <c r="C7" s="18">
        <f>Fixkosten!B27</f>
        <v>4995</v>
      </c>
      <c r="D7" s="18">
        <f>Fixkosten!B27</f>
        <v>4995</v>
      </c>
      <c r="E7" s="18">
        <f>Fixkosten!B27</f>
        <v>4995</v>
      </c>
      <c r="F7" s="18">
        <f>Fixkosten!B27</f>
        <v>4995</v>
      </c>
      <c r="G7" s="18">
        <f>Fixkosten!B27</f>
        <v>4995</v>
      </c>
      <c r="H7" s="18">
        <f>Fixkosten!B27</f>
        <v>4995</v>
      </c>
      <c r="I7" s="18">
        <f>Fixkosten!B27</f>
        <v>4995</v>
      </c>
      <c r="J7" s="18">
        <f>Fixkosten!B27</f>
        <v>4995</v>
      </c>
      <c r="K7" s="18">
        <f>Fixkosten!B27</f>
        <v>4995</v>
      </c>
      <c r="L7" s="18">
        <f>Fixkosten!B27</f>
        <v>4995</v>
      </c>
      <c r="M7" s="18">
        <f>Fixkosten!B27</f>
        <v>4995</v>
      </c>
      <c r="N7" s="42">
        <f t="shared" si="0"/>
        <v>59940</v>
      </c>
    </row>
    <row r="8" spans="1:14" ht="19.5" customHeight="1" x14ac:dyDescent="0.25">
      <c r="A8" s="27" t="s">
        <v>21</v>
      </c>
      <c r="B8" s="20">
        <f>Fixkosten!B34</f>
        <v>383</v>
      </c>
      <c r="C8" s="20">
        <f>Fixkosten!B34</f>
        <v>383</v>
      </c>
      <c r="D8" s="20">
        <f>Fixkosten!B34</f>
        <v>383</v>
      </c>
      <c r="E8" s="20">
        <f>Fixkosten!B34</f>
        <v>383</v>
      </c>
      <c r="F8" s="20">
        <f>Fixkosten!B34</f>
        <v>383</v>
      </c>
      <c r="G8" s="20">
        <f>Fixkosten!B34</f>
        <v>383</v>
      </c>
      <c r="H8" s="20">
        <f>Fixkosten!B34</f>
        <v>383</v>
      </c>
      <c r="I8" s="20">
        <f>Fixkosten!B34</f>
        <v>383</v>
      </c>
      <c r="J8" s="20">
        <f>Fixkosten!B34</f>
        <v>383</v>
      </c>
      <c r="K8" s="20">
        <f>Fixkosten!B34</f>
        <v>383</v>
      </c>
      <c r="L8" s="20">
        <f>Fixkosten!B34</f>
        <v>383</v>
      </c>
      <c r="M8" s="20">
        <f>Fixkosten!B34</f>
        <v>383</v>
      </c>
      <c r="N8" s="30">
        <f t="shared" si="0"/>
        <v>4596</v>
      </c>
    </row>
    <row r="9" spans="1:14" ht="19.5" customHeight="1" x14ac:dyDescent="0.25">
      <c r="A9" s="25" t="s">
        <v>22</v>
      </c>
      <c r="B9" s="18">
        <f>Fixkosten!B41</f>
        <v>774</v>
      </c>
      <c r="C9" s="18">
        <f>Fixkosten!B41</f>
        <v>774</v>
      </c>
      <c r="D9" s="18">
        <f>Fixkosten!B41</f>
        <v>774</v>
      </c>
      <c r="E9" s="18">
        <f>Fixkosten!B41</f>
        <v>774</v>
      </c>
      <c r="F9" s="18">
        <f>Fixkosten!B41</f>
        <v>774</v>
      </c>
      <c r="G9" s="18">
        <f>Fixkosten!B41</f>
        <v>774</v>
      </c>
      <c r="H9" s="18">
        <f>Fixkosten!B41</f>
        <v>774</v>
      </c>
      <c r="I9" s="18">
        <f>Fixkosten!B41</f>
        <v>774</v>
      </c>
      <c r="J9" s="18">
        <f>Fixkosten!B41</f>
        <v>774</v>
      </c>
      <c r="K9" s="18">
        <f>Fixkosten!B41</f>
        <v>774</v>
      </c>
      <c r="L9" s="18">
        <f>Fixkosten!B41</f>
        <v>774</v>
      </c>
      <c r="M9" s="18">
        <f>Fixkosten!B41</f>
        <v>774</v>
      </c>
      <c r="N9" s="42">
        <f t="shared" si="0"/>
        <v>9288</v>
      </c>
    </row>
    <row r="10" spans="1:14" ht="19.5" customHeight="1" x14ac:dyDescent="0.25">
      <c r="A10" s="27" t="s">
        <v>23</v>
      </c>
      <c r="B10" s="20">
        <f>Fixkosten!B49</f>
        <v>568</v>
      </c>
      <c r="C10" s="20">
        <f>Fixkosten!B49</f>
        <v>568</v>
      </c>
      <c r="D10" s="20">
        <f>Fixkosten!B49</f>
        <v>568</v>
      </c>
      <c r="E10" s="20">
        <f>Fixkosten!B49</f>
        <v>568</v>
      </c>
      <c r="F10" s="20">
        <f>Fixkosten!B49</f>
        <v>568</v>
      </c>
      <c r="G10" s="20">
        <f>Fixkosten!B49</f>
        <v>568</v>
      </c>
      <c r="H10" s="20">
        <f>Fixkosten!B49</f>
        <v>568</v>
      </c>
      <c r="I10" s="20">
        <f>Fixkosten!B49</f>
        <v>568</v>
      </c>
      <c r="J10" s="20">
        <f>Fixkosten!B49</f>
        <v>568</v>
      </c>
      <c r="K10" s="20">
        <f>Fixkosten!B49</f>
        <v>568</v>
      </c>
      <c r="L10" s="20">
        <f>Fixkosten!B49</f>
        <v>568</v>
      </c>
      <c r="M10" s="20">
        <f>Fixkosten!B49</f>
        <v>568</v>
      </c>
      <c r="N10" s="30">
        <f t="shared" si="0"/>
        <v>6816</v>
      </c>
    </row>
    <row r="11" spans="1:14" ht="21.75" customHeight="1" x14ac:dyDescent="0.25">
      <c r="A11" s="21" t="s">
        <v>24</v>
      </c>
      <c r="B11" s="22">
        <f t="shared" ref="B11:N11" si="1">SUM(B5:B10)</f>
        <v>11305</v>
      </c>
      <c r="C11" s="22">
        <f t="shared" si="1"/>
        <v>11305</v>
      </c>
      <c r="D11" s="22">
        <f t="shared" si="1"/>
        <v>11305</v>
      </c>
      <c r="E11" s="22">
        <f t="shared" si="1"/>
        <v>11305</v>
      </c>
      <c r="F11" s="22">
        <f t="shared" si="1"/>
        <v>11305</v>
      </c>
      <c r="G11" s="22">
        <f t="shared" si="1"/>
        <v>11305</v>
      </c>
      <c r="H11" s="22">
        <f t="shared" si="1"/>
        <v>11305</v>
      </c>
      <c r="I11" s="22">
        <f t="shared" si="1"/>
        <v>11305</v>
      </c>
      <c r="J11" s="22">
        <f t="shared" si="1"/>
        <v>11305</v>
      </c>
      <c r="K11" s="22">
        <f t="shared" si="1"/>
        <v>11305</v>
      </c>
      <c r="L11" s="22">
        <f t="shared" si="1"/>
        <v>11305</v>
      </c>
      <c r="M11" s="22">
        <f t="shared" si="1"/>
        <v>11305</v>
      </c>
      <c r="N11" s="22">
        <f t="shared" si="1"/>
        <v>135660</v>
      </c>
    </row>
    <row r="12" spans="1:14" ht="7.5" customHeight="1" x14ac:dyDescent="0.25"/>
    <row r="13" spans="1:14" ht="19.5" customHeight="1" x14ac:dyDescent="0.25">
      <c r="A13" s="43" t="s">
        <v>159</v>
      </c>
      <c r="B13" s="44">
        <f>Fixkosten!B3</f>
        <v>0</v>
      </c>
      <c r="C13" s="44">
        <f>Fixkosten!B3</f>
        <v>0</v>
      </c>
      <c r="D13" s="44">
        <f>Fixkosten!B3</f>
        <v>0</v>
      </c>
      <c r="E13" s="44">
        <f>Fixkosten!B3</f>
        <v>0</v>
      </c>
      <c r="F13" s="44">
        <f>Fixkosten!B3</f>
        <v>0</v>
      </c>
      <c r="G13" s="44">
        <f>Fixkosten!B3</f>
        <v>0</v>
      </c>
      <c r="H13" s="44">
        <f>Fixkosten!B3</f>
        <v>0</v>
      </c>
      <c r="I13" s="44">
        <f>Fixkosten!B3</f>
        <v>0</v>
      </c>
      <c r="J13" s="44">
        <f>Fixkosten!B3</f>
        <v>0</v>
      </c>
      <c r="K13" s="44">
        <f>Fixkosten!B3</f>
        <v>0</v>
      </c>
      <c r="L13" s="44">
        <f>Fixkosten!B3</f>
        <v>0</v>
      </c>
      <c r="M13" s="44">
        <f>Fixkosten!B3</f>
        <v>0</v>
      </c>
      <c r="N13" s="45">
        <f>Fixkosten!B3*12</f>
        <v>0</v>
      </c>
    </row>
    <row r="14" spans="1:14" ht="19.5" customHeight="1" x14ac:dyDescent="0.25">
      <c r="A14" s="46" t="s">
        <v>160</v>
      </c>
      <c r="B14" s="47">
        <f t="shared" ref="B14:N14" si="2">B11-B13</f>
        <v>11305</v>
      </c>
      <c r="C14" s="47">
        <f t="shared" si="2"/>
        <v>11305</v>
      </c>
      <c r="D14" s="47">
        <f t="shared" si="2"/>
        <v>11305</v>
      </c>
      <c r="E14" s="47">
        <f t="shared" si="2"/>
        <v>11305</v>
      </c>
      <c r="F14" s="47">
        <f t="shared" si="2"/>
        <v>11305</v>
      </c>
      <c r="G14" s="47">
        <f t="shared" si="2"/>
        <v>11305</v>
      </c>
      <c r="H14" s="47">
        <f t="shared" si="2"/>
        <v>11305</v>
      </c>
      <c r="I14" s="47">
        <f t="shared" si="2"/>
        <v>11305</v>
      </c>
      <c r="J14" s="47">
        <f t="shared" si="2"/>
        <v>11305</v>
      </c>
      <c r="K14" s="47">
        <f t="shared" si="2"/>
        <v>11305</v>
      </c>
      <c r="L14" s="47">
        <f t="shared" si="2"/>
        <v>11305</v>
      </c>
      <c r="M14" s="47">
        <f t="shared" si="2"/>
        <v>11305</v>
      </c>
      <c r="N14" s="47">
        <f t="shared" si="2"/>
        <v>135660</v>
      </c>
    </row>
  </sheetData>
  <mergeCells count="1">
    <mergeCell ref="A2:N2"/>
  </mergeCells>
  <pageMargins left="0.5" right="0.5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Jahresübersicht</vt:lpstr>
      <vt:lpstr>Fixkosten</vt:lpstr>
      <vt:lpstr>Monatsverlauf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2026-09-04T10:26:32Z</dcterms:created>
  <dcterms:modified xsi:type="dcterms:W3CDTF">2026-09-05T09:36:54Z</dcterms:modified>
  <dc:language>en-US</dc:language>
</cp:coreProperties>
</file>