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7EA7D78-6B70-4936-AB5C-50F0E0A8FD1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Budget" sheetId="2" r:id="rId2"/>
    <sheet name="Gästeliste" sheetId="3" r:id="rId3"/>
    <sheet name="Checkliste" sheetId="4" r:id="rId4"/>
    <sheet name="Dienstleister" sheetId="5" r:id="rId5"/>
    <sheet name="Tagesablauf" sheetId="6" r:id="rId6"/>
  </sheets>
  <definedNames>
    <definedName name="_xlnm.Print_Area" localSheetId="0">Übersicht!$A$1:$I$30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" i="5" l="1"/>
  <c r="H17" i="1" s="1"/>
  <c r="H5" i="5"/>
  <c r="F5" i="5"/>
  <c r="D5" i="5"/>
  <c r="B5" i="5"/>
  <c r="H5" i="4"/>
  <c r="F17" i="1" s="1"/>
  <c r="F5" i="4"/>
  <c r="D5" i="4"/>
  <c r="B5" i="4"/>
  <c r="J5" i="3"/>
  <c r="G17" i="1" s="1"/>
  <c r="H5" i="3"/>
  <c r="F5" i="3"/>
  <c r="D5" i="3"/>
  <c r="B5" i="3"/>
  <c r="G44" i="2"/>
  <c r="E44" i="2"/>
  <c r="C44" i="2"/>
  <c r="D43" i="2"/>
  <c r="D42" i="2"/>
  <c r="D41" i="2"/>
  <c r="D40" i="2"/>
  <c r="G38" i="2"/>
  <c r="E38" i="2"/>
  <c r="C38" i="2"/>
  <c r="D37" i="2"/>
  <c r="D36" i="2"/>
  <c r="D35" i="2"/>
  <c r="G33" i="2"/>
  <c r="E33" i="2"/>
  <c r="C33" i="2"/>
  <c r="D32" i="2"/>
  <c r="D31" i="2"/>
  <c r="D30" i="2"/>
  <c r="D29" i="2"/>
  <c r="G27" i="2"/>
  <c r="E27" i="2"/>
  <c r="C27" i="2"/>
  <c r="D26" i="2"/>
  <c r="D25" i="2"/>
  <c r="G23" i="2"/>
  <c r="E23" i="2"/>
  <c r="C23" i="2"/>
  <c r="D22" i="2"/>
  <c r="D21" i="2"/>
  <c r="D20" i="2"/>
  <c r="G18" i="2"/>
  <c r="E18" i="2"/>
  <c r="C18" i="2"/>
  <c r="D17" i="2"/>
  <c r="D16" i="2"/>
  <c r="D15" i="2"/>
  <c r="D14" i="2"/>
  <c r="G12" i="2"/>
  <c r="G45" i="2" s="1"/>
  <c r="E12" i="2"/>
  <c r="E45" i="2" s="1"/>
  <c r="C12" i="2"/>
  <c r="C45" i="2" s="1"/>
  <c r="C17" i="1" s="1"/>
  <c r="D11" i="2"/>
  <c r="D10" i="2"/>
  <c r="D9" i="2"/>
  <c r="H5" i="2"/>
  <c r="F5" i="2"/>
  <c r="B17" i="1"/>
  <c r="D13" i="1"/>
  <c r="E17" i="1" l="1"/>
  <c r="D17" i="1"/>
</calcChain>
</file>

<file path=xl/sharedStrings.xml><?xml version="1.0" encoding="utf-8"?>
<sst xmlns="http://schemas.openxmlformats.org/spreadsheetml/2006/main" count="575" uniqueCount="411">
  <si>
    <t>🌸  HOCHZEITSPLANER  —  Dein persönlicher Planungsassistent</t>
  </si>
  <si>
    <t>ECKDATEN DER HOCHZEIT</t>
  </si>
  <si>
    <t>Brautpaar</t>
  </si>
  <si>
    <t>Mia Hoffmann  &amp;  Jonas Weber</t>
  </si>
  <si>
    <t>Hochzeitsdatum</t>
  </si>
  <si>
    <t>12. September 2026</t>
  </si>
  <si>
    <t>Uhrzeit Standesamt</t>
  </si>
  <si>
    <t>11:00 Uhr</t>
  </si>
  <si>
    <t>Uhrzeit Feier</t>
  </si>
  <si>
    <t>15:00 Uhr</t>
  </si>
  <si>
    <t>Veranstaltungsort</t>
  </si>
  <si>
    <t>Schloss Waldenburg, Festsaal</t>
  </si>
  <si>
    <t>Anzahl Gäste (geplant)</t>
  </si>
  <si>
    <t>Verantwortliche Person</t>
  </si>
  <si>
    <t>Sandra Klein (Trauzeuge)</t>
  </si>
  <si>
    <t>Countdown (Tage bis Hochzeit)</t>
  </si>
  <si>
    <t>BUDGET-ÜBERSICHT</t>
  </si>
  <si>
    <t>Gesamtbudget</t>
  </si>
  <si>
    <t>Geplante Kosten</t>
  </si>
  <si>
    <t>Bereits bezahlt</t>
  </si>
  <si>
    <t>Restbetrag</t>
  </si>
  <si>
    <t>Aufgaben erledigt</t>
  </si>
  <si>
    <t>Gäste zugesagt</t>
  </si>
  <si>
    <t>Dienstleister ok</t>
  </si>
  <si>
    <t>LEGENDE &amp; HINWEISE</t>
  </si>
  <si>
    <t>🟡  Gelbe Zellen</t>
  </si>
  <si>
    <t>Eingabefelder – hier deine Daten eintragen</t>
  </si>
  <si>
    <t>🟢  Grün / ✅</t>
  </si>
  <si>
    <t>Aufgabe erledigt / Dienstleister bestätigt</t>
  </si>
  <si>
    <t>🔴  Rot</t>
  </si>
  <si>
    <t>Offen, überfällig oder Budget überschritten</t>
  </si>
  <si>
    <t>💡  Tipp</t>
  </si>
  <si>
    <t>Starte mit dem Tabellenblatt 'Budget', dann 'Gästeliste'.</t>
  </si>
  <si>
    <t>BUDGETPLANER  —  Hochzeit 2026</t>
  </si>
  <si>
    <t>GESAMTBUDGET (Eingabe)</t>
  </si>
  <si>
    <t>Festgelegtes Gesamtbudget:</t>
  </si>
  <si>
    <t>Noch verfügbar:</t>
  </si>
  <si>
    <t>Bezahlt:</t>
  </si>
  <si>
    <t>Kategorie / Posten</t>
  </si>
  <si>
    <t>Geplant (€)</t>
  </si>
  <si>
    <t>Anteil (%)</t>
  </si>
  <si>
    <t>Ist-Kosten (€)</t>
  </si>
  <si>
    <t>Anmerkungen</t>
  </si>
  <si>
    <t>Bezahlt (€)</t>
  </si>
  <si>
    <t>Status</t>
  </si>
  <si>
    <t>▸ ZEREMONIE</t>
  </si>
  <si>
    <t>Standesamt (Gebühren)</t>
  </si>
  <si>
    <t>Anmeldegebühr + Dokumente</t>
  </si>
  <si>
    <t>✅ Bezahlt</t>
  </si>
  <si>
    <t>Kirche / Festredner</t>
  </si>
  <si>
    <t>Honorar inkl. Vorbereitung</t>
  </si>
  <si>
    <t>⏳ Teilzahlung</t>
  </si>
  <si>
    <t>Blumenschmuck Zeremonie</t>
  </si>
  <si>
    <t>Brautstrauß, Gestecke</t>
  </si>
  <si>
    <t>📋 Angefragt</t>
  </si>
  <si>
    <t>Zwischensumme Zeremonie</t>
  </si>
  <si>
    <t>▸ LOCATION &amp; CATERING</t>
  </si>
  <si>
    <t>Saalmiete</t>
  </si>
  <si>
    <t>Inkl. Bestuhlung &amp; Technik</t>
  </si>
  <si>
    <t>Catering (Hauptgericht)</t>
  </si>
  <si>
    <t>85 Pers. × 53 € p.P.</t>
  </si>
  <si>
    <t>Aperitif &amp; Getränkepauschale</t>
  </si>
  <si>
    <t>Flatrate 6h</t>
  </si>
  <si>
    <t>Hochzeitstorte</t>
  </si>
  <si>
    <t>5-stöckig, Fondant</t>
  </si>
  <si>
    <t>Zwischensumme Location</t>
  </si>
  <si>
    <t>▸ MUSIK &amp; UNTERHALTUNG</t>
  </si>
  <si>
    <t>DJ / Musikanlage</t>
  </si>
  <si>
    <t>8 Stunden inkl. Licht</t>
  </si>
  <si>
    <t>Live-Band Aperitif (2h)</t>
  </si>
  <si>
    <t>Akustik-Duo</t>
  </si>
  <si>
    <t>Photobooth</t>
  </si>
  <si>
    <t>Miete inkl. Requisiten</t>
  </si>
  <si>
    <t>❌ Offen</t>
  </si>
  <si>
    <t>Zwischensumme Musik</t>
  </si>
  <si>
    <t>▸ FOTO &amp; VIDEO</t>
  </si>
  <si>
    <t>Hochzeitsfotograf</t>
  </si>
  <si>
    <t>Ganztags + Bildbearbeitung</t>
  </si>
  <si>
    <t>Videograf</t>
  </si>
  <si>
    <t>Highlight-Film 10 min</t>
  </si>
  <si>
    <t>Zwischensumme Foto/Video</t>
  </si>
  <si>
    <t>▸ KLEIDUNG &amp; STYLING</t>
  </si>
  <si>
    <t>Brautkleid + Änderungen</t>
  </si>
  <si>
    <t>inkl. 2 Änderungstermine</t>
  </si>
  <si>
    <t>Anzug / Bräutigam</t>
  </si>
  <si>
    <t>Kauf inkl. Zubehör</t>
  </si>
  <si>
    <t>Brautjungfern-Outfits</t>
  </si>
  <si>
    <t>3 Personen × 90 €</t>
  </si>
  <si>
    <t>Haare &amp; Make-up (Braut)</t>
  </si>
  <si>
    <t>Probe + Hochzeitstag</t>
  </si>
  <si>
    <t>Zwischensumme Kleidung</t>
  </si>
  <si>
    <t>▸ DEKORATION</t>
  </si>
  <si>
    <t>Tischdekoration</t>
  </si>
  <si>
    <t>Vasen, Kerzen, Namensschilder</t>
  </si>
  <si>
    <t>Außendekoration / Eingang</t>
  </si>
  <si>
    <t>Willkommensschild, Lichter</t>
  </si>
  <si>
    <t>Papeterie (Karten, Menü etc.)</t>
  </si>
  <si>
    <t>Druck + Gestaltung</t>
  </si>
  <si>
    <t>Zwischensumme Deko</t>
  </si>
  <si>
    <t>▸ SONSTIGES &amp; PUFFER</t>
  </si>
  <si>
    <t>Gastgeschenke</t>
  </si>
  <si>
    <t>85 × 4 €</t>
  </si>
  <si>
    <t>Transport (Limousine)</t>
  </si>
  <si>
    <t>Standesamt → Location</t>
  </si>
  <si>
    <t>Übernachtung Brautpaar</t>
  </si>
  <si>
    <t>Suite 1 Nacht</t>
  </si>
  <si>
    <t>Puffer / Unvorhergesehenes</t>
  </si>
  <si>
    <t>≈ 3 % des Budgets</t>
  </si>
  <si>
    <t>Zwischensumme Sonstiges</t>
  </si>
  <si>
    <t>GESAMTSUMME</t>
  </si>
  <si>
    <t>GÄSTELISTE  —  Einladungs- &amp; Anmeldungsübersicht</t>
  </si>
  <si>
    <t>Gesamt eingeladen</t>
  </si>
  <si>
    <t>Zugesagt</t>
  </si>
  <si>
    <t>Abgesagt</t>
  </si>
  <si>
    <t>Ausstehend</t>
  </si>
  <si>
    <t>Zugesagt (Zähler)</t>
  </si>
  <si>
    <t>#</t>
  </si>
  <si>
    <t>Name, Vorname</t>
  </si>
  <si>
    <t>Anschrift / Kontakt</t>
  </si>
  <si>
    <t>Gruppe</t>
  </si>
  <si>
    <t>Einladung versendet</t>
  </si>
  <si>
    <t>Zusage</t>
  </si>
  <si>
    <t>Anz. Pers.</t>
  </si>
  <si>
    <t>Menüwahl</t>
  </si>
  <si>
    <t>Besonderheiten / Allergien</t>
  </si>
  <si>
    <t>Familie Brauer</t>
  </si>
  <si>
    <t>Hauptstraße 12, 50667 Köln</t>
  </si>
  <si>
    <t>Familie</t>
  </si>
  <si>
    <t>Ja</t>
  </si>
  <si>
    <t>Fleisch / Vegetarisch</t>
  </si>
  <si>
    <t>Kinderstuhl benötigt</t>
  </si>
  <si>
    <t>Thomas Richter</t>
  </si>
  <si>
    <t>Lindenweg 5, 80331 München</t>
  </si>
  <si>
    <t>Freunde Bräutigam</t>
  </si>
  <si>
    <t>Fleisch</t>
  </si>
  <si>
    <t>Laura &amp; Max Schindler</t>
  </si>
  <si>
    <t>Rosestr. 8, 10117 Berlin</t>
  </si>
  <si>
    <t>Freunde Braut</t>
  </si>
  <si>
    <t>Vegetarisch / Vegan</t>
  </si>
  <si>
    <t>Laktoseintoleranz</t>
  </si>
  <si>
    <t>Sabine Neumann</t>
  </si>
  <si>
    <t>Am Park 22, 40212 Düsseldorf</t>
  </si>
  <si>
    <t>Familie Braut</t>
  </si>
  <si>
    <t>Fisch</t>
  </si>
  <si>
    <t>Dr. Günter &amp; Inge Brauer</t>
  </si>
  <si>
    <t>Kirschblütenweg 3, 70173 Stuttgart</t>
  </si>
  <si>
    <t>Rollstuhlgerecht</t>
  </si>
  <si>
    <t>Stefan Lange</t>
  </si>
  <si>
    <t>Gartenstr. 9, 60311 Frankfurt</t>
  </si>
  <si>
    <t>Arbeitskollegen</t>
  </si>
  <si>
    <t>Julia Kaufmann</t>
  </si>
  <si>
    <t>Sonnenallee 14, 22765 Hamburg</t>
  </si>
  <si>
    <t>Nein</t>
  </si>
  <si>
    <t>—</t>
  </si>
  <si>
    <t>Markus &amp; Petra Fischer</t>
  </si>
  <si>
    <t>Bergweg 2, 01067 Dresden</t>
  </si>
  <si>
    <t>Claudia Weiß</t>
  </si>
  <si>
    <t>Hauptstr. 45, 90402 Nürnberg</t>
  </si>
  <si>
    <t>Vegetarisch</t>
  </si>
  <si>
    <t>Glutenunverträglichkeit</t>
  </si>
  <si>
    <t>Werner Hofmann</t>
  </si>
  <si>
    <t>Dorfstr. 11, 44137 Dortmund</t>
  </si>
  <si>
    <t>Familie Bräutigam</t>
  </si>
  <si>
    <t>Anna-Lena Braun</t>
  </si>
  <si>
    <t>Feldweg 7, 55116 Mainz</t>
  </si>
  <si>
    <t>Vegan</t>
  </si>
  <si>
    <t>Vegan strikt</t>
  </si>
  <si>
    <t>Familie Dietz (4 Pers.)</t>
  </si>
  <si>
    <t>Waldweg 19, 30159 Hannover</t>
  </si>
  <si>
    <t>Fleisch / Kinder</t>
  </si>
  <si>
    <t>2 Kinder (5, 8 J.)</t>
  </si>
  <si>
    <t>Ralf &amp; Monika Bergmann</t>
  </si>
  <si>
    <t>Schloßallee 6, 68159 Mannheim</t>
  </si>
  <si>
    <t>Freunde Brautpaar</t>
  </si>
  <si>
    <t>Ingrid Sauer</t>
  </si>
  <si>
    <t>Marktplatz 3, 53111 Bonn</t>
  </si>
  <si>
    <t>Sitzplatz vorne</t>
  </si>
  <si>
    <t>Christoph Meier</t>
  </si>
  <si>
    <t>Industriestr. 88, 86150 Augsburg</t>
  </si>
  <si>
    <t>HOCHZEITS-CHECKLISTE  —  Aufgaben &amp; To-Dos</t>
  </si>
  <si>
    <t>Gesamt Aufgaben</t>
  </si>
  <si>
    <t>Erledigt</t>
  </si>
  <si>
    <t>Offen</t>
  </si>
  <si>
    <t>Erledigt (Zähler)</t>
  </si>
  <si>
    <t>Aufgabe / To-Do</t>
  </si>
  <si>
    <t>Kategorie</t>
  </si>
  <si>
    <t>Fällig bis</t>
  </si>
  <si>
    <t>Verantwortlich</t>
  </si>
  <si>
    <t>▸ 12+ MONATE VOR DER HOCHZEIT</t>
  </si>
  <si>
    <t>Hochzeitsdatum festlegen</t>
  </si>
  <si>
    <t>Planung</t>
  </si>
  <si>
    <t>01.10.2025</t>
  </si>
  <si>
    <t>✅</t>
  </si>
  <si>
    <t>Beide</t>
  </si>
  <si>
    <t>Budget festlegen &amp; Finanzierung klären</t>
  </si>
  <si>
    <t>Finanzen</t>
  </si>
  <si>
    <t>Gästeliste (Entwurf) erstellen</t>
  </si>
  <si>
    <t>Gäste</t>
  </si>
  <si>
    <t>15.10.2025</t>
  </si>
  <si>
    <t>Braut</t>
  </si>
  <si>
    <t>Location besichtigen &amp; buchen</t>
  </si>
  <si>
    <t>Location</t>
  </si>
  <si>
    <t>01.11.2025</t>
  </si>
  <si>
    <t>Standesamt Termin vereinbaren</t>
  </si>
  <si>
    <t>Behörden</t>
  </si>
  <si>
    <t>Bräutigam</t>
  </si>
  <si>
    <t>▸ 6–12 MONATE VOR DER HOCHZEIT</t>
  </si>
  <si>
    <t>Brautkleid anprobieren &amp; bestellen</t>
  </si>
  <si>
    <t>Kleidung</t>
  </si>
  <si>
    <t>01.01.2026</t>
  </si>
  <si>
    <t>Anzug kaufen / anpassen lassen</t>
  </si>
  <si>
    <t>01.02.2026</t>
  </si>
  <si>
    <t>Fotografen &amp; Videografen buchen</t>
  </si>
  <si>
    <t>Dienstleister</t>
  </si>
  <si>
    <t>01.12.2025</t>
  </si>
  <si>
    <t>DJ / Band buchen</t>
  </si>
  <si>
    <t>Musik</t>
  </si>
  <si>
    <t>15.12.2025</t>
  </si>
  <si>
    <t>Einladungen gestalten &amp; drucken</t>
  </si>
  <si>
    <t>Papeterie</t>
  </si>
  <si>
    <t>Catering / Menü besprechen</t>
  </si>
  <si>
    <t>Catering</t>
  </si>
  <si>
    <t>01.03.2026</t>
  </si>
  <si>
    <t>Flitterwochen buchen</t>
  </si>
  <si>
    <t>Reise</t>
  </si>
  <si>
    <t>▸ 3–6 MONATE VOR DER HOCHZEIT</t>
  </si>
  <si>
    <t>Einladungen versenden</t>
  </si>
  <si>
    <t>01.04.2026</t>
  </si>
  <si>
    <t>Hochzeitstorte bestellen</t>
  </si>
  <si>
    <t>Blumenschmuck planen &amp; beauftragen</t>
  </si>
  <si>
    <t>Deko</t>
  </si>
  <si>
    <t>01.05.2026</t>
  </si>
  <si>
    <t>Sitzordnung (Entwurf) erstellen</t>
  </si>
  <si>
    <t>⏳</t>
  </si>
  <si>
    <t>Friseur &amp; Make-up buchen</t>
  </si>
  <si>
    <t>Styling</t>
  </si>
  <si>
    <t>Ringe kaufen / anfertigen lassen</t>
  </si>
  <si>
    <t>Accessoires</t>
  </si>
  <si>
    <t>▸ 1–3 MONATE VOR DER HOCHZEIT</t>
  </si>
  <si>
    <t>Zu- und Absagen auswerten</t>
  </si>
  <si>
    <t>15.07.2026</t>
  </si>
  <si>
    <t>Endgültige Sitzordnung festlegen</t>
  </si>
  <si>
    <t>01.08.2026</t>
  </si>
  <si>
    <t>❌</t>
  </si>
  <si>
    <t>Tischdeko &amp; Gastgeschenke vorbereiten</t>
  </si>
  <si>
    <t>Ablaufplan Hochzeitstag erstellen</t>
  </si>
  <si>
    <t>Organisation</t>
  </si>
  <si>
    <t>Menükarten &amp; Tischkarten drucken</t>
  </si>
  <si>
    <t>15.08.2026</t>
  </si>
  <si>
    <t>Probeschminke &amp; Probefrisur</t>
  </si>
  <si>
    <t>▸ LETZTE 4 WOCHEN VOR DER HOCHZEIT</t>
  </si>
  <si>
    <t>Finale Absprache mit allen Dienstleistern</t>
  </si>
  <si>
    <t>01.09.2026</t>
  </si>
  <si>
    <t>Traureden finalisieren</t>
  </si>
  <si>
    <t>Zeremonie</t>
  </si>
  <si>
    <t>Umschläge &amp; Danksagungen vorbereiten</t>
  </si>
  <si>
    <t>Verwaltung</t>
  </si>
  <si>
    <t>05.09.2026</t>
  </si>
  <si>
    <t>Notfall-Kit packen</t>
  </si>
  <si>
    <t>10.09.2026</t>
  </si>
  <si>
    <t>Letzte Kleideranprobe</t>
  </si>
  <si>
    <t>08.09.2026</t>
  </si>
  <si>
    <t>DIENSTLEISTER  —  Kontakte &amp; Buchungsübersicht</t>
  </si>
  <si>
    <t>Dienstleister gesamt</t>
  </si>
  <si>
    <t>Bestätigt</t>
  </si>
  <si>
    <t>Noch offen</t>
  </si>
  <si>
    <t>Angefragt</t>
  </si>
  <si>
    <t>Firmenname / Kontakt</t>
  </si>
  <si>
    <t>Ansprechpartner</t>
  </si>
  <si>
    <t>Telefon / E-Mail</t>
  </si>
  <si>
    <t>Preis (€)</t>
  </si>
  <si>
    <t>Notizen / Vertrag</t>
  </si>
  <si>
    <t>Schloss Waldenburg GmbH</t>
  </si>
  <si>
    <t>Frau Schneider</t>
  </si>
  <si>
    <t>07123 / 456789 | info@schloss-waldenburg.de</t>
  </si>
  <si>
    <t>✅ Bestätigt</t>
  </si>
  <si>
    <t>Anzahlung 50% geleistet, Vertrag unterzeichnet</t>
  </si>
  <si>
    <t>Genusswerk Gastronomie</t>
  </si>
  <si>
    <t>Herr Brandt</t>
  </si>
  <si>
    <t>089 / 987654 | events@genusswerk.de</t>
  </si>
  <si>
    <t>Angebot liegt vor, noch nicht unterschrieben</t>
  </si>
  <si>
    <t>Fotografie</t>
  </si>
  <si>
    <t>Lichtblick Fotografie</t>
  </si>
  <si>
    <t>Anna Vogt</t>
  </si>
  <si>
    <t>0176 / 11223344 | foto@lichtblick.de</t>
  </si>
  <si>
    <t>Vertrag unterzeichnet, Anzahlung 500 € gezahlt</t>
  </si>
  <si>
    <t>Video</t>
  </si>
  <si>
    <t>Filmmoment GbR</t>
  </si>
  <si>
    <t>Tim Bauer</t>
  </si>
  <si>
    <t>0151 / 55667788 | kontakt@filmmoment.de</t>
  </si>
  <si>
    <t>Rückruf ausstehend</t>
  </si>
  <si>
    <t>Musik / DJ</t>
  </si>
  <si>
    <t>Beat &amp; Groove DJ Service</t>
  </si>
  <si>
    <t>DJ Marco H.</t>
  </si>
  <si>
    <t>0178 / 99887766 | dj@beatandgroove.de</t>
  </si>
  <si>
    <t>Setlist besprochen, Anzahlung 300 € gezahlt</t>
  </si>
  <si>
    <t>Live-Musik</t>
  </si>
  <si>
    <t>Acoustic Dreams Duo</t>
  </si>
  <si>
    <t>Lena &amp; Paul</t>
  </si>
  <si>
    <t>0162 / 33445566 | duo@acousticdreams.de</t>
  </si>
  <si>
    <t>Demo-Link erhalten, Termin vereinbaren</t>
  </si>
  <si>
    <t>Floristik</t>
  </si>
  <si>
    <t>Blumenatelier Rosen &amp; Co.</t>
  </si>
  <si>
    <t>Martina Reich</t>
  </si>
  <si>
    <t>0631 / 112233 | info@rosen-co.de</t>
  </si>
  <si>
    <t>Konzept genehmigt, Details folgen</t>
  </si>
  <si>
    <t>Konditorei</t>
  </si>
  <si>
    <t>Süße Träume Backhaus</t>
  </si>
  <si>
    <t>Ulla Maier</t>
  </si>
  <si>
    <t>07221 / 998877 | info@sueße-träume.de</t>
  </si>
  <si>
    <t>Design abgestimmt, 5-stöckige Torte</t>
  </si>
  <si>
    <t>Friseur &amp; Styling</t>
  </si>
  <si>
    <t>Haarsalon Bella Vita</t>
  </si>
  <si>
    <t>Caro Lang</t>
  </si>
  <si>
    <t>0721 / 445566 | bella@vita.de</t>
  </si>
  <si>
    <t>⏳ Angebot erwartet</t>
  </si>
  <si>
    <t>Probetermin vereinbart</t>
  </si>
  <si>
    <t>Fotobooth</t>
  </si>
  <si>
    <t>Flashpoint Photobooth</t>
  </si>
  <si>
    <t>Kevin Stein</t>
  </si>
  <si>
    <t>0170 / 77889900 | info@flashpoint.de</t>
  </si>
  <si>
    <t>Noch nicht kontaktiert</t>
  </si>
  <si>
    <t>Transport</t>
  </si>
  <si>
    <t>Limousinen Stadtfahrten</t>
  </si>
  <si>
    <t>Dieter Wulf</t>
  </si>
  <si>
    <t>07231 / 556677 | info@stadtfahrten.de</t>
  </si>
  <si>
    <t>Preis angefragt, Antwort offen</t>
  </si>
  <si>
    <t>Standesamt</t>
  </si>
  <si>
    <t>Standesamt Waldenburg</t>
  </si>
  <si>
    <t>Frau Langer</t>
  </si>
  <si>
    <t>07123 / 456001 | standesamt@waldenburg.de</t>
  </si>
  <si>
    <t>Termin 12.09.2026, 11:00 Uhr</t>
  </si>
  <si>
    <t>Übernachtung</t>
  </si>
  <si>
    <t>Landhotel Bergblick</t>
  </si>
  <si>
    <t>Empfang</t>
  </si>
  <si>
    <t>07123 / 88776 | hotel@bergblick.de</t>
  </si>
  <si>
    <t>Brautsuite, 12./13.09.2026 gebucht</t>
  </si>
  <si>
    <t>ABLAUFPLAN HOCHZEITSTAG  —  12. September 2026</t>
  </si>
  <si>
    <t>Uhrzeit</t>
  </si>
  <si>
    <t>Programmpunkt</t>
  </si>
  <si>
    <t>Details / Verantwortliche</t>
  </si>
  <si>
    <t>Ort / Anmerkungen</t>
  </si>
  <si>
    <t>▸ MORGEN</t>
  </si>
  <si>
    <t>07:30</t>
  </si>
  <si>
    <t>Frühstück Brautpaar</t>
  </si>
  <si>
    <t>Getrennt – jeder in eigenem Zimmer</t>
  </si>
  <si>
    <t>08:00</t>
  </si>
  <si>
    <t>Haare &amp; Make-up Braut</t>
  </si>
  <si>
    <t>Friseur &amp; Stylistin vor Ort</t>
  </si>
  <si>
    <t>Hotelzimmer Braut</t>
  </si>
  <si>
    <t>09:30</t>
  </si>
  <si>
    <t>Getting-Ready-Fotos</t>
  </si>
  <si>
    <t>Fotograf bei Braut &amp; Bräutigam</t>
  </si>
  <si>
    <t>Hotel</t>
  </si>
  <si>
    <t>10:30</t>
  </si>
  <si>
    <t>Aufbruch zum Standesamt</t>
  </si>
  <si>
    <t>Limousine steht bereit</t>
  </si>
  <si>
    <t>Hotel → Standesamt</t>
  </si>
  <si>
    <t>11:00</t>
  </si>
  <si>
    <t>Standesamtliche Trauung</t>
  </si>
  <si>
    <t>Anwesend: Zeugen + engste Familie</t>
  </si>
  <si>
    <t>11:45</t>
  </si>
  <si>
    <t>Sektempfang &amp; Fotos</t>
  </si>
  <si>
    <t>Glückwünsche, Gruppenfotos</t>
  </si>
  <si>
    <t>Vor dem Standesamt</t>
  </si>
  <si>
    <t>▸ MITTAG</t>
  </si>
  <si>
    <t>12:30</t>
  </si>
  <si>
    <t>Mittagsessen Brautpaar (privat)</t>
  </si>
  <si>
    <t>Kleines Essen zu zweit</t>
  </si>
  <si>
    <t>Restaurant Stadtmitte</t>
  </si>
  <si>
    <t>13:30</t>
  </si>
  <si>
    <t>Freie Zeit / Ruhe</t>
  </si>
  <si>
    <t>Vorbereitung für den großen Empfang</t>
  </si>
  <si>
    <t>▸ NACHMITTAG / ABEND</t>
  </si>
  <si>
    <t>14:30</t>
  </si>
  <si>
    <t>Ankunft Gäste &amp; Aperitif</t>
  </si>
  <si>
    <t>Live-Duo spielt, Begrüßungsgetränke</t>
  </si>
  <si>
    <t>Schloss Waldenburg – Außenbereich</t>
  </si>
  <si>
    <t>15:00</t>
  </si>
  <si>
    <t>Kirchliche / freie Trauung</t>
  </si>
  <si>
    <t>Traurede, Ringtausch, Ja-Wort</t>
  </si>
  <si>
    <t>Festsaal Schloss Waldenburg</t>
  </si>
  <si>
    <t>15:45</t>
  </si>
  <si>
    <t>Gruppenfotos, freie Zeit für Gäste</t>
  </si>
  <si>
    <t>Schlossgarten</t>
  </si>
  <si>
    <t>16:30</t>
  </si>
  <si>
    <t>Einzug Brautpaar in den Saal</t>
  </si>
  <si>
    <t>DJ spielt Einzugslied</t>
  </si>
  <si>
    <t>Festsaal</t>
  </si>
  <si>
    <t>17:00</t>
  </si>
  <si>
    <t>Dinner / Hauptgericht</t>
  </si>
  <si>
    <t>3-Gänge-Menü, Tischreden geplant</t>
  </si>
  <si>
    <t>18:30</t>
  </si>
  <si>
    <t>Hochzeitstorte anschneiden</t>
  </si>
  <si>
    <t>Fotograf bereit</t>
  </si>
  <si>
    <t>19:00</t>
  </si>
  <si>
    <t>Spiele &amp; Überraschungen</t>
  </si>
  <si>
    <t>Trauzeugen koordinieren</t>
  </si>
  <si>
    <t>19:30</t>
  </si>
  <si>
    <t>Tanzfläche öffnet / Erster Tanz</t>
  </si>
  <si>
    <t>Song: nach Wunsch</t>
  </si>
  <si>
    <t>20:00</t>
  </si>
  <si>
    <t>Party / Buffet / Bar</t>
  </si>
  <si>
    <t>DJ, Tanzfläche offen</t>
  </si>
  <si>
    <t>22:00</t>
  </si>
  <si>
    <t>Mitternachtssnack / Desserts</t>
  </si>
  <si>
    <t>Süßes Buffet wird aufgebaut</t>
  </si>
  <si>
    <t>Foyer</t>
  </si>
  <si>
    <t>00:00</t>
  </si>
  <si>
    <t>Feierabenddank &amp; Abschluss</t>
  </si>
  <si>
    <t>Brautpaar bedankt sich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</si>
</sst>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Tage&quot;"/>
    <numFmt numFmtId="165" formatCode="#,##0&quot; €&quot;"/>
    <numFmt numFmtId="166" formatCode="0&quot; Erl.&quot;"/>
    <numFmt numFmtId="167" formatCode="0&quot; Pers.&quot;"/>
    <numFmt numFmtId="168" formatCode="0&quot; Best.&quot;"/>
    <numFmt numFmtId="169" formatCode="0.0%"/>
  </numFmts>
  <fonts count="32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1"/>
      <color rgb="FFFFFFFF"/>
      <name val="Calibri"/>
      <charset val="1"/>
    </font>
    <font>
      <b/>
      <sz val="10"/>
      <color rgb="FFFFFFFF"/>
      <name val="Calibri"/>
      <charset val="1"/>
    </font>
    <font>
      <sz val="10"/>
      <color rgb="FF1C2340"/>
      <name val="Calibri"/>
      <charset val="1"/>
    </font>
    <font>
      <b/>
      <sz val="13"/>
      <color rgb="FFC9963E"/>
      <name val="Calibri"/>
      <charset val="1"/>
    </font>
    <font>
      <sz val="9"/>
      <color rgb="FFFFFFFF"/>
      <name val="Calibri"/>
      <charset val="1"/>
    </font>
    <font>
      <b/>
      <sz val="15"/>
      <color rgb="FFC9963E"/>
      <name val="Calibri"/>
      <charset val="1"/>
    </font>
    <font>
      <b/>
      <sz val="15"/>
      <color rgb="FFFFFFFF"/>
      <name val="Calibri"/>
      <charset val="1"/>
    </font>
    <font>
      <b/>
      <sz val="15"/>
      <color rgb="FFFF8C69"/>
      <name val="Calibri"/>
      <charset val="1"/>
    </font>
    <font>
      <b/>
      <sz val="15"/>
      <color rgb="FF70C97E"/>
      <name val="Calibri"/>
      <charset val="1"/>
    </font>
    <font>
      <b/>
      <sz val="10"/>
      <color rgb="FF1C2340"/>
      <name val="Calibri"/>
      <charset val="1"/>
    </font>
    <font>
      <i/>
      <sz val="10"/>
      <color rgb="FF1C2340"/>
      <name val="Calibri"/>
      <charset val="1"/>
    </font>
    <font>
      <b/>
      <sz val="16"/>
      <color rgb="FFFFFFFF"/>
      <name val="Calibri"/>
      <charset val="1"/>
    </font>
    <font>
      <b/>
      <sz val="11"/>
      <color rgb="FF1C2340"/>
      <name val="Calibri"/>
      <charset val="1"/>
    </font>
    <font>
      <b/>
      <sz val="12"/>
      <color rgb="FFC9963E"/>
      <name val="Calibri"/>
      <charset val="1"/>
    </font>
    <font>
      <b/>
      <sz val="12"/>
      <color rgb="FF2E7D4F"/>
      <name val="Calibri"/>
      <charset val="1"/>
    </font>
    <font>
      <b/>
      <sz val="12"/>
      <color rgb="FF3D5A80"/>
      <name val="Calibri"/>
      <charset val="1"/>
    </font>
    <font>
      <b/>
      <sz val="10"/>
      <color rgb="FF3D5A80"/>
      <name val="Calibri"/>
      <charset val="1"/>
    </font>
    <font>
      <sz val="10"/>
      <color rgb="FF3D5A80"/>
      <name val="Calibri"/>
      <charset val="1"/>
    </font>
    <font>
      <i/>
      <sz val="9"/>
      <color rgb="FF1C2340"/>
      <name val="Calibri"/>
      <charset val="1"/>
    </font>
    <font>
      <sz val="9"/>
      <color rgb="FF1C2340"/>
      <name val="Calibri"/>
      <charset val="1"/>
    </font>
    <font>
      <b/>
      <sz val="9"/>
      <color rgb="FFFFFFFF"/>
      <name val="Calibri"/>
      <charset val="1"/>
    </font>
    <font>
      <b/>
      <sz val="12"/>
      <color rgb="FFFFFFFF"/>
      <name val="Calibri"/>
      <charset val="1"/>
    </font>
    <font>
      <b/>
      <sz val="12"/>
      <color rgb="FF70C97E"/>
      <name val="Calibri"/>
      <charset val="1"/>
    </font>
    <font>
      <i/>
      <sz val="8"/>
      <color rgb="FFB0BEC5"/>
      <name val="Calibri"/>
      <charset val="1"/>
    </font>
    <font>
      <b/>
      <sz val="18"/>
      <color rgb="FFC9963E"/>
      <name val="Calibri"/>
      <charset val="1"/>
    </font>
    <font>
      <b/>
      <sz val="14"/>
      <color rgb="FFC9963E"/>
      <name val="Calibri"/>
      <charset val="1"/>
    </font>
    <font>
      <sz val="9"/>
      <color rgb="FFB0BEC5"/>
      <name val="Calibri"/>
      <charset val="1"/>
    </font>
    <font>
      <i/>
      <sz val="9"/>
      <color rgb="FF3D5A80"/>
      <name val="Calibri"/>
      <charset val="1"/>
    </font>
    <font>
      <sz val="13"/>
      <color rgb="FF1C2340"/>
      <name val="Calibri"/>
      <charset val="1"/>
    </font>
    <font>
      <b/>
      <sz val="11"/>
      <color rgb="FFC9963E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C2340"/>
        <bgColor rgb="FF003366"/>
      </patternFill>
    </fill>
    <fill>
      <patternFill patternType="solid">
        <fgColor rgb="FFC9963E"/>
        <bgColor rgb="FFD4711A"/>
      </patternFill>
    </fill>
    <fill>
      <patternFill patternType="solid">
        <fgColor rgb="FF3D5A80"/>
        <bgColor rgb="FF2E7D4F"/>
      </patternFill>
    </fill>
    <fill>
      <patternFill patternType="solid">
        <fgColor rgb="FFFDF6EC"/>
        <bgColor rgb="FFF4F6F8"/>
      </patternFill>
    </fill>
    <fill>
      <patternFill patternType="solid">
        <fgColor rgb="FFEAF0F6"/>
        <bgColor rgb="FFF4F6F8"/>
      </patternFill>
    </fill>
    <fill>
      <patternFill patternType="solid">
        <fgColor rgb="FFF4F6F8"/>
        <bgColor rgb="FFFDF6EC"/>
      </patternFill>
    </fill>
    <fill>
      <patternFill patternType="solid">
        <fgColor rgb="FFFFFFFF"/>
        <bgColor rgb="FFFDF6EC"/>
      </patternFill>
    </fill>
    <fill>
      <patternFill patternType="solid">
        <fgColor theme="5" tint="-0.499984740745262"/>
        <bgColor rgb="FF003366"/>
      </patternFill>
    </fill>
  </fills>
  <borders count="6">
    <border>
      <left/>
      <right/>
      <top/>
      <bottom/>
      <diagonal/>
    </border>
    <border>
      <left style="thin">
        <color rgb="FF1C2340"/>
      </left>
      <right style="thin">
        <color rgb="FF1C2340"/>
      </right>
      <top style="thin">
        <color rgb="FF1C2340"/>
      </top>
      <bottom style="thin">
        <color rgb="FF1C2340"/>
      </bottom>
      <diagonal/>
    </border>
    <border>
      <left style="thin">
        <color rgb="FF3D5A80"/>
      </left>
      <right style="thin">
        <color rgb="FF3D5A80"/>
      </right>
      <top style="thin">
        <color rgb="FF3D5A80"/>
      </top>
      <bottom style="thin">
        <color rgb="FF3D5A80"/>
      </bottom>
      <diagonal/>
    </border>
    <border>
      <left style="thin">
        <color rgb="FFC9963E"/>
      </left>
      <right style="thin">
        <color rgb="FFC9963E"/>
      </right>
      <top style="thin">
        <color rgb="FFC9963E"/>
      </top>
      <bottom style="thin">
        <color rgb="FFC9963E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  <border>
      <left style="medium">
        <color rgb="FFC9963E"/>
      </left>
      <right style="medium">
        <color rgb="FFC9963E"/>
      </right>
      <top style="medium">
        <color rgb="FFC9963E"/>
      </top>
      <bottom style="medium">
        <color rgb="FFC9963E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6" fillId="2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3" fillId="4" borderId="2" xfId="0" applyFont="1" applyFill="1" applyBorder="1" applyAlignment="1">
      <alignment horizontal="left" vertical="center"/>
    </xf>
    <xf numFmtId="0" fontId="0" fillId="6" borderId="0" xfId="0" applyFill="1"/>
    <xf numFmtId="0" fontId="6" fillId="4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/>
    </xf>
    <xf numFmtId="168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4" fillId="7" borderId="4" xfId="0" applyFont="1" applyFill="1" applyBorder="1" applyAlignment="1">
      <alignment horizontal="left" vertical="center"/>
    </xf>
    <xf numFmtId="165" fontId="15" fillId="5" borderId="5" xfId="0" applyNumberFormat="1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right" vertical="center"/>
    </xf>
    <xf numFmtId="165" fontId="16" fillId="7" borderId="4" xfId="0" applyNumberFormat="1" applyFont="1" applyFill="1" applyBorder="1" applyAlignment="1">
      <alignment horizontal="center" vertical="center"/>
    </xf>
    <xf numFmtId="165" fontId="17" fillId="7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165" fontId="4" fillId="5" borderId="4" xfId="0" applyNumberFormat="1" applyFont="1" applyFill="1" applyBorder="1" applyAlignment="1">
      <alignment horizontal="right" vertical="center"/>
    </xf>
    <xf numFmtId="169" fontId="19" fillId="8" borderId="4" xfId="0" applyNumberFormat="1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169" fontId="19" fillId="7" borderId="4" xfId="0" applyNumberFormat="1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left" vertical="center" wrapText="1"/>
    </xf>
    <xf numFmtId="0" fontId="21" fillId="7" borderId="4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165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right" vertical="center"/>
    </xf>
    <xf numFmtId="0" fontId="25" fillId="4" borderId="1" xfId="0" applyFont="1" applyFill="1" applyBorder="1" applyAlignment="1">
      <alignment horizontal="center" vertical="center"/>
    </xf>
    <xf numFmtId="1" fontId="27" fillId="2" borderId="1" xfId="0" applyNumberFormat="1" applyFont="1" applyFill="1" applyBorder="1" applyAlignment="1">
      <alignment horizontal="center" vertical="center"/>
    </xf>
    <xf numFmtId="0" fontId="28" fillId="8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center" vertical="center"/>
    </xf>
    <xf numFmtId="1" fontId="4" fillId="5" borderId="4" xfId="0" applyNumberFormat="1" applyFont="1" applyFill="1" applyBorder="1" applyAlignment="1">
      <alignment horizontal="center" vertical="center"/>
    </xf>
    <xf numFmtId="0" fontId="28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0" fillId="8" borderId="4" xfId="0" applyFill="1" applyBorder="1"/>
    <xf numFmtId="0" fontId="0" fillId="5" borderId="4" xfId="0" applyFill="1" applyBorder="1"/>
    <xf numFmtId="0" fontId="25" fillId="0" borderId="0" xfId="0" applyFont="1"/>
    <xf numFmtId="1" fontId="15" fillId="2" borderId="0" xfId="0" applyNumberFormat="1" applyFont="1" applyFill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29" fillId="8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1" fillId="9" borderId="0" xfId="0" applyFont="1" applyFill="1" applyAlignment="1">
      <alignment horizontal="left" vertical="center"/>
    </xf>
    <xf numFmtId="0" fontId="0" fillId="9" borderId="0" xfId="0" applyFill="1"/>
    <xf numFmtId="0" fontId="2" fillId="9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5">
    <dxf>
      <font>
        <b/>
        <color rgb="FFB83232"/>
        <name val="Calibri"/>
        <charset val="1"/>
      </font>
      <fill>
        <patternFill>
          <bgColor rgb="FFF8D7DA"/>
        </patternFill>
      </fill>
    </dxf>
    <dxf>
      <font>
        <b/>
        <color rgb="FF2E7D4F"/>
        <name val="Calibri"/>
        <charset val="1"/>
      </font>
      <fill>
        <patternFill>
          <bgColor rgb="FFD4EDDA"/>
        </patternFill>
      </fill>
    </dxf>
    <dxf>
      <font>
        <b/>
        <color rgb="FFD4711A"/>
        <name val="Calibri"/>
        <charset val="1"/>
      </font>
      <fill>
        <patternFill>
          <bgColor rgb="FFFFF3CD"/>
        </patternFill>
      </fill>
    </dxf>
    <dxf>
      <font>
        <b/>
        <color rgb="FFB83232"/>
        <name val="Calibri"/>
        <charset val="1"/>
      </font>
      <fill>
        <patternFill>
          <bgColor rgb="FFF8D7DA"/>
        </patternFill>
      </fill>
    </dxf>
    <dxf>
      <font>
        <b/>
        <color rgb="FF2E7D4F"/>
        <name val="Calibri"/>
        <charset val="1"/>
      </font>
      <fill>
        <patternFill>
          <bgColor rgb="FFD4ED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EC5"/>
      <rgbColor rgb="FF808080"/>
      <rgbColor rgb="FF9999FF"/>
      <rgbColor rgb="FF993366"/>
      <rgbColor rgb="FFFFF3CD"/>
      <rgbColor rgb="FFEAF0F6"/>
      <rgbColor rgb="FF660066"/>
      <rgbColor rgb="FFFF8C6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8"/>
      <rgbColor rgb="FFD4EDDA"/>
      <rgbColor rgb="FFFDF6EC"/>
      <rgbColor rgb="FF99CCFF"/>
      <rgbColor rgb="FFFF99CC"/>
      <rgbColor rgb="FFCC99FF"/>
      <rgbColor rgb="FFF8D7DA"/>
      <rgbColor rgb="FF3366FF"/>
      <rgbColor rgb="FF70C97E"/>
      <rgbColor rgb="FF99CC00"/>
      <rgbColor rgb="FFFFCC00"/>
      <rgbColor rgb="FFC9963E"/>
      <rgbColor rgb="FFD4711A"/>
      <rgbColor rgb="FF7B4F9E"/>
      <rgbColor rgb="FF969696"/>
      <rgbColor rgb="FF003366"/>
      <rgbColor rgb="FF2E7D4F"/>
      <rgbColor rgb="FF003300"/>
      <rgbColor rgb="FF333300"/>
      <rgbColor rgb="FFB83232"/>
      <rgbColor rgb="FF993366"/>
      <rgbColor rgb="FF3D5A80"/>
      <rgbColor rgb="FF1C23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2340"/>
  </sheetPr>
  <dimension ref="A1:I44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37" sqref="O37"/>
    </sheetView>
  </sheetViews>
  <sheetFormatPr baseColWidth="10" defaultColWidth="8.7109375" defaultRowHeight="15" x14ac:dyDescent="0.25"/>
  <cols>
    <col min="1" max="1" width="1" customWidth="1"/>
    <col min="2" max="2" width="18" customWidth="1"/>
    <col min="3" max="3" width="22" customWidth="1"/>
    <col min="4" max="8" width="14" customWidth="1"/>
    <col min="9" max="9" width="1" customWidth="1"/>
  </cols>
  <sheetData>
    <row r="1" spans="1:9" ht="18" customHeight="1" x14ac:dyDescent="0.25"/>
    <row r="2" spans="1:9" ht="39.75" customHeight="1" x14ac:dyDescent="0.25">
      <c r="A2" s="67"/>
      <c r="B2" s="66" t="s">
        <v>0</v>
      </c>
      <c r="C2" s="66"/>
      <c r="D2" s="66"/>
      <c r="E2" s="66"/>
      <c r="F2" s="66"/>
      <c r="G2" s="66"/>
      <c r="H2" s="66"/>
      <c r="I2" s="67"/>
    </row>
    <row r="3" spans="1:9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ht="18" customHeight="1" x14ac:dyDescent="0.25"/>
    <row r="5" spans="1:9" ht="21.75" customHeight="1" x14ac:dyDescent="0.25">
      <c r="B5" s="68" t="s">
        <v>1</v>
      </c>
      <c r="C5" s="68"/>
      <c r="D5" s="68"/>
      <c r="E5" s="68"/>
      <c r="F5" s="68"/>
      <c r="G5" s="68"/>
      <c r="H5" s="68"/>
    </row>
    <row r="6" spans="1:9" ht="19.5" customHeight="1" x14ac:dyDescent="0.25">
      <c r="B6" s="10" t="s">
        <v>2</v>
      </c>
      <c r="C6" s="10"/>
      <c r="D6" s="9" t="s">
        <v>3</v>
      </c>
      <c r="E6" s="9"/>
      <c r="F6" s="9"/>
      <c r="G6" s="9"/>
      <c r="H6" s="9"/>
    </row>
    <row r="7" spans="1:9" ht="19.5" customHeight="1" x14ac:dyDescent="0.25">
      <c r="B7" s="10" t="s">
        <v>4</v>
      </c>
      <c r="C7" s="10"/>
      <c r="D7" s="9" t="s">
        <v>5</v>
      </c>
      <c r="E7" s="9"/>
      <c r="F7" s="9"/>
      <c r="G7" s="9"/>
      <c r="H7" s="9"/>
    </row>
    <row r="8" spans="1:9" ht="19.5" customHeight="1" x14ac:dyDescent="0.25">
      <c r="B8" s="10" t="s">
        <v>6</v>
      </c>
      <c r="C8" s="10"/>
      <c r="D8" s="9" t="s">
        <v>7</v>
      </c>
      <c r="E8" s="9"/>
      <c r="F8" s="9"/>
      <c r="G8" s="9"/>
      <c r="H8" s="9"/>
    </row>
    <row r="9" spans="1:9" ht="19.5" customHeight="1" x14ac:dyDescent="0.25">
      <c r="B9" s="10" t="s">
        <v>8</v>
      </c>
      <c r="C9" s="10"/>
      <c r="D9" s="9" t="s">
        <v>9</v>
      </c>
      <c r="E9" s="9"/>
      <c r="F9" s="9"/>
      <c r="G9" s="9"/>
      <c r="H9" s="9"/>
    </row>
    <row r="10" spans="1:9" ht="19.5" customHeight="1" x14ac:dyDescent="0.25">
      <c r="B10" s="10" t="s">
        <v>10</v>
      </c>
      <c r="C10" s="10"/>
      <c r="D10" s="9" t="s">
        <v>11</v>
      </c>
      <c r="E10" s="9"/>
      <c r="F10" s="9"/>
      <c r="G10" s="9"/>
      <c r="H10" s="9"/>
    </row>
    <row r="11" spans="1:9" ht="19.5" customHeight="1" x14ac:dyDescent="0.25">
      <c r="B11" s="10" t="s">
        <v>12</v>
      </c>
      <c r="C11" s="10"/>
      <c r="D11" s="9">
        <v>85</v>
      </c>
      <c r="E11" s="9"/>
      <c r="F11" s="9"/>
      <c r="G11" s="9"/>
      <c r="H11" s="9"/>
    </row>
    <row r="12" spans="1:9" ht="19.5" customHeight="1" x14ac:dyDescent="0.25">
      <c r="B12" s="10" t="s">
        <v>13</v>
      </c>
      <c r="C12" s="10"/>
      <c r="D12" s="9" t="s">
        <v>14</v>
      </c>
      <c r="E12" s="9"/>
      <c r="F12" s="9"/>
      <c r="G12" s="9"/>
      <c r="H12" s="9"/>
    </row>
    <row r="13" spans="1:9" ht="19.5" customHeight="1" x14ac:dyDescent="0.25">
      <c r="B13" s="8" t="s">
        <v>15</v>
      </c>
      <c r="C13" s="8"/>
      <c r="D13" s="7">
        <f ca="1">IFERROR(DATE(2026,9,12)-TODAY(),"—")</f>
        <v>7</v>
      </c>
      <c r="E13" s="7"/>
      <c r="F13" s="7"/>
      <c r="G13" s="7"/>
      <c r="H13" s="7"/>
    </row>
    <row r="14" spans="1:9" ht="7.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ht="21.75" customHeight="1" x14ac:dyDescent="0.25">
      <c r="B15" s="68" t="s">
        <v>16</v>
      </c>
      <c r="C15" s="68"/>
      <c r="D15" s="68"/>
      <c r="E15" s="68"/>
      <c r="F15" s="68"/>
      <c r="G15" s="68"/>
      <c r="H15" s="68"/>
    </row>
    <row r="16" spans="1:9" ht="24" customHeight="1" x14ac:dyDescent="0.25">
      <c r="B16" s="15" t="s">
        <v>17</v>
      </c>
      <c r="C16" s="15" t="s">
        <v>18</v>
      </c>
      <c r="D16" s="15" t="s">
        <v>19</v>
      </c>
      <c r="E16" s="15" t="s">
        <v>20</v>
      </c>
      <c r="F16" s="15" t="s">
        <v>21</v>
      </c>
      <c r="G16" s="15" t="s">
        <v>22</v>
      </c>
      <c r="H16" s="15" t="s">
        <v>23</v>
      </c>
    </row>
    <row r="17" spans="1:9" ht="39.75" customHeight="1" x14ac:dyDescent="0.25">
      <c r="B17" s="16">
        <f>Budget!C5</f>
        <v>18000</v>
      </c>
      <c r="C17" s="17">
        <f>Budget!C45</f>
        <v>21050</v>
      </c>
      <c r="D17" s="18">
        <f>Budget!C5-Budget!G45</f>
        <v>11660</v>
      </c>
      <c r="E17" s="19">
        <f>Budget!G45</f>
        <v>6340</v>
      </c>
      <c r="F17" s="20">
        <f>Checkliste!H5</f>
        <v>0</v>
      </c>
      <c r="G17" s="21">
        <f>Gästeliste!J5</f>
        <v>15</v>
      </c>
      <c r="H17" s="22">
        <f>Dienstleister!J5</f>
        <v>0</v>
      </c>
    </row>
    <row r="18" spans="1:9" ht="13.5" customHeight="1" x14ac:dyDescent="0.25">
      <c r="B18" s="23"/>
      <c r="C18" s="23"/>
      <c r="D18" s="23"/>
      <c r="E18" s="23"/>
      <c r="F18" s="23"/>
      <c r="G18" s="23"/>
      <c r="H18" s="23"/>
    </row>
    <row r="19" spans="1:9" ht="7.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ht="21.75" customHeight="1" x14ac:dyDescent="0.25">
      <c r="B20" s="68" t="s">
        <v>24</v>
      </c>
      <c r="C20" s="68"/>
      <c r="D20" s="68"/>
      <c r="E20" s="68"/>
      <c r="F20" s="68"/>
      <c r="G20" s="68"/>
      <c r="H20" s="68"/>
    </row>
    <row r="21" spans="1:9" ht="18.75" customHeight="1" x14ac:dyDescent="0.25">
      <c r="B21" s="6" t="s">
        <v>25</v>
      </c>
      <c r="C21" s="6"/>
      <c r="D21" s="5" t="s">
        <v>26</v>
      </c>
      <c r="E21" s="5"/>
      <c r="F21" s="5"/>
      <c r="G21" s="5"/>
      <c r="H21" s="5"/>
    </row>
    <row r="22" spans="1:9" ht="18.75" customHeight="1" x14ac:dyDescent="0.25">
      <c r="B22" s="6" t="s">
        <v>27</v>
      </c>
      <c r="C22" s="6"/>
      <c r="D22" s="5" t="s">
        <v>28</v>
      </c>
      <c r="E22" s="5"/>
      <c r="F22" s="5"/>
      <c r="G22" s="5"/>
      <c r="H22" s="5"/>
    </row>
    <row r="23" spans="1:9" ht="18.75" customHeight="1" x14ac:dyDescent="0.25">
      <c r="B23" s="6" t="s">
        <v>29</v>
      </c>
      <c r="C23" s="6"/>
      <c r="D23" s="5" t="s">
        <v>30</v>
      </c>
      <c r="E23" s="5"/>
      <c r="F23" s="5"/>
      <c r="G23" s="5"/>
      <c r="H23" s="5"/>
    </row>
    <row r="24" spans="1:9" ht="18.75" customHeight="1" x14ac:dyDescent="0.25">
      <c r="B24" s="6" t="s">
        <v>31</v>
      </c>
      <c r="C24" s="6"/>
      <c r="D24" s="5" t="s">
        <v>32</v>
      </c>
      <c r="E24" s="5"/>
      <c r="F24" s="5"/>
      <c r="G24" s="5"/>
      <c r="H24" s="5"/>
    </row>
    <row r="25" spans="1:9" ht="18" customHeight="1" x14ac:dyDescent="0.25"/>
    <row r="26" spans="1:9" ht="18" customHeight="1" x14ac:dyDescent="0.25"/>
    <row r="27" spans="1:9" ht="18" customHeight="1" x14ac:dyDescent="0.25"/>
    <row r="28" spans="1:9" ht="18" customHeight="1" x14ac:dyDescent="0.25"/>
    <row r="29" spans="1:9" ht="18" customHeight="1" x14ac:dyDescent="0.25"/>
    <row r="30" spans="1:9" ht="18" customHeight="1" x14ac:dyDescent="0.25"/>
    <row r="31" spans="1:9" ht="18" customHeight="1" x14ac:dyDescent="0.25"/>
    <row r="32" spans="1:9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</sheetData>
  <mergeCells count="28">
    <mergeCell ref="B23:C23"/>
    <mergeCell ref="D23:H23"/>
    <mergeCell ref="B24:C24"/>
    <mergeCell ref="D24:H24"/>
    <mergeCell ref="B15:H15"/>
    <mergeCell ref="B20:H20"/>
    <mergeCell ref="B21:C21"/>
    <mergeCell ref="D21:H21"/>
    <mergeCell ref="B22:C22"/>
    <mergeCell ref="D22:H22"/>
    <mergeCell ref="B11:C11"/>
    <mergeCell ref="D11:H11"/>
    <mergeCell ref="B12:C12"/>
    <mergeCell ref="D12:H12"/>
    <mergeCell ref="B13:C13"/>
    <mergeCell ref="D13:H13"/>
    <mergeCell ref="B8:C8"/>
    <mergeCell ref="D8:H8"/>
    <mergeCell ref="B9:C9"/>
    <mergeCell ref="D9:H9"/>
    <mergeCell ref="B10:C10"/>
    <mergeCell ref="D10:H10"/>
    <mergeCell ref="B2:H2"/>
    <mergeCell ref="B5:H5"/>
    <mergeCell ref="B6:C6"/>
    <mergeCell ref="D6:H6"/>
    <mergeCell ref="B7:C7"/>
    <mergeCell ref="D7:H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963E"/>
  </sheetPr>
  <dimension ref="A2:I4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1" customWidth="1"/>
    <col min="2" max="2" width="28" customWidth="1"/>
    <col min="3" max="5" width="14" customWidth="1"/>
    <col min="6" max="6" width="18" customWidth="1"/>
    <col min="7" max="7" width="14" customWidth="1"/>
    <col min="8" max="8" width="22" customWidth="1"/>
    <col min="9" max="9" width="1" customWidth="1"/>
  </cols>
  <sheetData>
    <row r="2" spans="1:9" ht="37.5" customHeight="1" x14ac:dyDescent="0.25">
      <c r="A2" s="11"/>
      <c r="B2" s="4" t="s">
        <v>33</v>
      </c>
      <c r="C2" s="4"/>
      <c r="D2" s="4"/>
      <c r="E2" s="4"/>
      <c r="F2" s="4"/>
      <c r="G2" s="4"/>
      <c r="H2" s="4"/>
      <c r="I2" s="11"/>
    </row>
    <row r="3" spans="1:9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ht="21.75" customHeight="1" x14ac:dyDescent="0.25">
      <c r="B4" s="13" t="s">
        <v>34</v>
      </c>
    </row>
    <row r="5" spans="1:9" ht="24" customHeight="1" x14ac:dyDescent="0.25">
      <c r="B5" s="24" t="s">
        <v>35</v>
      </c>
      <c r="C5" s="25">
        <v>18000</v>
      </c>
      <c r="E5" s="26" t="s">
        <v>36</v>
      </c>
      <c r="F5" s="27">
        <f>C5-C44</f>
        <v>16430</v>
      </c>
      <c r="G5" s="26" t="s">
        <v>37</v>
      </c>
      <c r="H5" s="28">
        <f>G44</f>
        <v>280</v>
      </c>
    </row>
    <row r="7" spans="1:9" ht="21.75" customHeight="1" x14ac:dyDescent="0.25">
      <c r="B7" s="29" t="s">
        <v>38</v>
      </c>
      <c r="C7" s="29" t="s">
        <v>39</v>
      </c>
      <c r="D7" s="29" t="s">
        <v>40</v>
      </c>
      <c r="E7" s="29" t="s">
        <v>41</v>
      </c>
      <c r="F7" s="29" t="s">
        <v>42</v>
      </c>
      <c r="G7" s="29" t="s">
        <v>43</v>
      </c>
      <c r="H7" s="29" t="s">
        <v>44</v>
      </c>
    </row>
    <row r="8" spans="1:9" ht="19.5" customHeight="1" x14ac:dyDescent="0.25">
      <c r="B8" s="3" t="s">
        <v>45</v>
      </c>
      <c r="C8" s="3"/>
      <c r="D8" s="3"/>
      <c r="E8" s="3"/>
      <c r="F8" s="3"/>
      <c r="G8" s="3"/>
      <c r="H8" s="3"/>
    </row>
    <row r="9" spans="1:9" ht="19.5" customHeight="1" x14ac:dyDescent="0.25">
      <c r="B9" s="30" t="s">
        <v>46</v>
      </c>
      <c r="C9" s="31">
        <v>350</v>
      </c>
      <c r="D9" s="32">
        <f>IFERROR(C9/C5,0)</f>
        <v>1.9444444444444445E-2</v>
      </c>
      <c r="E9" s="31">
        <v>350</v>
      </c>
      <c r="F9" s="33" t="s">
        <v>47</v>
      </c>
      <c r="G9" s="31">
        <v>350</v>
      </c>
      <c r="H9" s="34" t="s">
        <v>48</v>
      </c>
    </row>
    <row r="10" spans="1:9" ht="19.5" customHeight="1" x14ac:dyDescent="0.25">
      <c r="B10" s="35" t="s">
        <v>49</v>
      </c>
      <c r="C10" s="31">
        <v>500</v>
      </c>
      <c r="D10" s="36">
        <f>IFERROR(C10/C5,0)</f>
        <v>2.7777777777777776E-2</v>
      </c>
      <c r="E10" s="31">
        <v>500</v>
      </c>
      <c r="F10" s="37" t="s">
        <v>50</v>
      </c>
      <c r="G10" s="31">
        <v>250</v>
      </c>
      <c r="H10" s="38" t="s">
        <v>51</v>
      </c>
    </row>
    <row r="11" spans="1:9" ht="19.5" customHeight="1" x14ac:dyDescent="0.25">
      <c r="B11" s="30" t="s">
        <v>52</v>
      </c>
      <c r="C11" s="31">
        <v>600</v>
      </c>
      <c r="D11" s="32">
        <f>IFERROR(C11/C5,0)</f>
        <v>3.3333333333333333E-2</v>
      </c>
      <c r="E11" s="31">
        <v>600</v>
      </c>
      <c r="F11" s="33" t="s">
        <v>53</v>
      </c>
      <c r="G11" s="31">
        <v>0</v>
      </c>
      <c r="H11" s="34" t="s">
        <v>54</v>
      </c>
    </row>
    <row r="12" spans="1:9" ht="19.5" customHeight="1" x14ac:dyDescent="0.25">
      <c r="B12" s="39" t="s">
        <v>55</v>
      </c>
      <c r="C12" s="40">
        <f>SUM(C9:C11)</f>
        <v>1450</v>
      </c>
      <c r="D12" s="41"/>
      <c r="E12" s="40">
        <f>SUM(E9:E11)</f>
        <v>1450</v>
      </c>
      <c r="F12" s="41"/>
      <c r="G12" s="40">
        <f>SUM(G9:G11)</f>
        <v>600</v>
      </c>
      <c r="H12" s="41"/>
    </row>
    <row r="13" spans="1:9" ht="19.5" customHeight="1" x14ac:dyDescent="0.25">
      <c r="B13" s="3" t="s">
        <v>56</v>
      </c>
      <c r="C13" s="3"/>
      <c r="D13" s="3"/>
      <c r="E13" s="3"/>
      <c r="F13" s="3"/>
      <c r="G13" s="3"/>
      <c r="H13" s="3"/>
    </row>
    <row r="14" spans="1:9" ht="19.5" customHeight="1" x14ac:dyDescent="0.25">
      <c r="B14" s="35" t="s">
        <v>57</v>
      </c>
      <c r="C14" s="31">
        <v>2800</v>
      </c>
      <c r="D14" s="36">
        <f>IFERROR(C14/C5,0)</f>
        <v>0.15555555555555556</v>
      </c>
      <c r="E14" s="31">
        <v>2800</v>
      </c>
      <c r="F14" s="37" t="s">
        <v>58</v>
      </c>
      <c r="G14" s="31">
        <v>2800</v>
      </c>
      <c r="H14" s="38" t="s">
        <v>48</v>
      </c>
    </row>
    <row r="15" spans="1:9" ht="19.5" customHeight="1" x14ac:dyDescent="0.25">
      <c r="B15" s="30" t="s">
        <v>59</v>
      </c>
      <c r="C15" s="31">
        <v>4500</v>
      </c>
      <c r="D15" s="32">
        <f>IFERROR(C15/C5,0)</f>
        <v>0.25</v>
      </c>
      <c r="E15" s="31">
        <v>4500</v>
      </c>
      <c r="F15" s="33" t="s">
        <v>60</v>
      </c>
      <c r="G15" s="31">
        <v>0</v>
      </c>
      <c r="H15" s="34" t="s">
        <v>54</v>
      </c>
    </row>
    <row r="16" spans="1:9" ht="19.5" customHeight="1" x14ac:dyDescent="0.25">
      <c r="B16" s="35" t="s">
        <v>61</v>
      </c>
      <c r="C16" s="31">
        <v>1700</v>
      </c>
      <c r="D16" s="36">
        <f>IFERROR(C16/C5,0)</f>
        <v>9.4444444444444442E-2</v>
      </c>
      <c r="E16" s="31">
        <v>1700</v>
      </c>
      <c r="F16" s="37" t="s">
        <v>62</v>
      </c>
      <c r="G16" s="31">
        <v>0</v>
      </c>
      <c r="H16" s="38" t="s">
        <v>54</v>
      </c>
    </row>
    <row r="17" spans="2:8" ht="19.5" customHeight="1" x14ac:dyDescent="0.25">
      <c r="B17" s="30" t="s">
        <v>63</v>
      </c>
      <c r="C17" s="31">
        <v>480</v>
      </c>
      <c r="D17" s="32">
        <f>IFERROR(C17/C5,0)</f>
        <v>2.6666666666666668E-2</v>
      </c>
      <c r="E17" s="31">
        <v>480</v>
      </c>
      <c r="F17" s="33" t="s">
        <v>64</v>
      </c>
      <c r="G17" s="31">
        <v>0</v>
      </c>
      <c r="H17" s="34" t="s">
        <v>54</v>
      </c>
    </row>
    <row r="18" spans="2:8" ht="19.5" customHeight="1" x14ac:dyDescent="0.25">
      <c r="B18" s="39" t="s">
        <v>65</v>
      </c>
      <c r="C18" s="40">
        <f>SUM(C14:C17)</f>
        <v>9480</v>
      </c>
      <c r="D18" s="41"/>
      <c r="E18" s="40">
        <f>SUM(E14:E17)</f>
        <v>9480</v>
      </c>
      <c r="F18" s="41"/>
      <c r="G18" s="40">
        <f>SUM(G14:G17)</f>
        <v>2800</v>
      </c>
      <c r="H18" s="41"/>
    </row>
    <row r="19" spans="2:8" ht="19.5" customHeight="1" x14ac:dyDescent="0.25">
      <c r="B19" s="3" t="s">
        <v>66</v>
      </c>
      <c r="C19" s="3"/>
      <c r="D19" s="3"/>
      <c r="E19" s="3"/>
      <c r="F19" s="3"/>
      <c r="G19" s="3"/>
      <c r="H19" s="3"/>
    </row>
    <row r="20" spans="2:8" ht="19.5" customHeight="1" x14ac:dyDescent="0.25">
      <c r="B20" s="35" t="s">
        <v>67</v>
      </c>
      <c r="C20" s="31">
        <v>900</v>
      </c>
      <c r="D20" s="36">
        <f>IFERROR(C20/C5,0)</f>
        <v>0.05</v>
      </c>
      <c r="E20" s="31">
        <v>900</v>
      </c>
      <c r="F20" s="37" t="s">
        <v>68</v>
      </c>
      <c r="G20" s="31">
        <v>450</v>
      </c>
      <c r="H20" s="38" t="s">
        <v>51</v>
      </c>
    </row>
    <row r="21" spans="2:8" ht="19.5" customHeight="1" x14ac:dyDescent="0.25">
      <c r="B21" s="30" t="s">
        <v>69</v>
      </c>
      <c r="C21" s="31">
        <v>650</v>
      </c>
      <c r="D21" s="32">
        <f>IFERROR(C21/C5,0)</f>
        <v>3.6111111111111108E-2</v>
      </c>
      <c r="E21" s="31">
        <v>650</v>
      </c>
      <c r="F21" s="33" t="s">
        <v>70</v>
      </c>
      <c r="G21" s="31">
        <v>0</v>
      </c>
      <c r="H21" s="34" t="s">
        <v>54</v>
      </c>
    </row>
    <row r="22" spans="2:8" ht="19.5" customHeight="1" x14ac:dyDescent="0.25">
      <c r="B22" s="35" t="s">
        <v>71</v>
      </c>
      <c r="C22" s="31">
        <v>380</v>
      </c>
      <c r="D22" s="36">
        <f>IFERROR(C22/C5,0)</f>
        <v>2.1111111111111112E-2</v>
      </c>
      <c r="E22" s="31">
        <v>380</v>
      </c>
      <c r="F22" s="37" t="s">
        <v>72</v>
      </c>
      <c r="G22" s="31">
        <v>0</v>
      </c>
      <c r="H22" s="38" t="s">
        <v>73</v>
      </c>
    </row>
    <row r="23" spans="2:8" ht="19.5" customHeight="1" x14ac:dyDescent="0.25">
      <c r="B23" s="39" t="s">
        <v>74</v>
      </c>
      <c r="C23" s="40">
        <f>SUM(C20:C22)</f>
        <v>1930</v>
      </c>
      <c r="D23" s="41"/>
      <c r="E23" s="40">
        <f>SUM(E20:E22)</f>
        <v>1930</v>
      </c>
      <c r="F23" s="41"/>
      <c r="G23" s="40">
        <f>SUM(G20:G22)</f>
        <v>450</v>
      </c>
      <c r="H23" s="41"/>
    </row>
    <row r="24" spans="2:8" ht="19.5" customHeight="1" x14ac:dyDescent="0.25">
      <c r="B24" s="3" t="s">
        <v>75</v>
      </c>
      <c r="C24" s="3"/>
      <c r="D24" s="3"/>
      <c r="E24" s="3"/>
      <c r="F24" s="3"/>
      <c r="G24" s="3"/>
      <c r="H24" s="3"/>
    </row>
    <row r="25" spans="2:8" ht="19.5" customHeight="1" x14ac:dyDescent="0.25">
      <c r="B25" s="30" t="s">
        <v>76</v>
      </c>
      <c r="C25" s="31">
        <v>1800</v>
      </c>
      <c r="D25" s="32">
        <f>IFERROR(C25/C5,0)</f>
        <v>0.1</v>
      </c>
      <c r="E25" s="31">
        <v>1800</v>
      </c>
      <c r="F25" s="33" t="s">
        <v>77</v>
      </c>
      <c r="G25" s="31">
        <v>900</v>
      </c>
      <c r="H25" s="34" t="s">
        <v>51</v>
      </c>
    </row>
    <row r="26" spans="2:8" ht="19.5" customHeight="1" x14ac:dyDescent="0.25">
      <c r="B26" s="35" t="s">
        <v>78</v>
      </c>
      <c r="C26" s="31">
        <v>1100</v>
      </c>
      <c r="D26" s="36">
        <f>IFERROR(C26/C5,0)</f>
        <v>6.1111111111111109E-2</v>
      </c>
      <c r="E26" s="31">
        <v>1100</v>
      </c>
      <c r="F26" s="37" t="s">
        <v>79</v>
      </c>
      <c r="G26" s="31">
        <v>0</v>
      </c>
      <c r="H26" s="38" t="s">
        <v>54</v>
      </c>
    </row>
    <row r="27" spans="2:8" ht="19.5" customHeight="1" x14ac:dyDescent="0.25">
      <c r="B27" s="39" t="s">
        <v>80</v>
      </c>
      <c r="C27" s="40">
        <f>SUM(C25:C26)</f>
        <v>2900</v>
      </c>
      <c r="D27" s="41"/>
      <c r="E27" s="40">
        <f>SUM(E25:E26)</f>
        <v>2900</v>
      </c>
      <c r="F27" s="41"/>
      <c r="G27" s="40">
        <f>SUM(G25:G26)</f>
        <v>900</v>
      </c>
      <c r="H27" s="41"/>
    </row>
    <row r="28" spans="2:8" ht="19.5" customHeight="1" x14ac:dyDescent="0.25">
      <c r="B28" s="3" t="s">
        <v>81</v>
      </c>
      <c r="C28" s="3"/>
      <c r="D28" s="3"/>
      <c r="E28" s="3"/>
      <c r="F28" s="3"/>
      <c r="G28" s="3"/>
      <c r="H28" s="3"/>
    </row>
    <row r="29" spans="2:8" ht="19.5" customHeight="1" x14ac:dyDescent="0.25">
      <c r="B29" s="30" t="s">
        <v>82</v>
      </c>
      <c r="C29" s="31">
        <v>1400</v>
      </c>
      <c r="D29" s="32">
        <f>IFERROR(C29/C5,0)</f>
        <v>7.7777777777777779E-2</v>
      </c>
      <c r="E29" s="31">
        <v>1400</v>
      </c>
      <c r="F29" s="33" t="s">
        <v>83</v>
      </c>
      <c r="G29" s="31">
        <v>700</v>
      </c>
      <c r="H29" s="34" t="s">
        <v>51</v>
      </c>
    </row>
    <row r="30" spans="2:8" ht="19.5" customHeight="1" x14ac:dyDescent="0.25">
      <c r="B30" s="35" t="s">
        <v>84</v>
      </c>
      <c r="C30" s="31">
        <v>450</v>
      </c>
      <c r="D30" s="36">
        <f>IFERROR(C30/C5,0)</f>
        <v>2.5000000000000001E-2</v>
      </c>
      <c r="E30" s="31">
        <v>450</v>
      </c>
      <c r="F30" s="37" t="s">
        <v>85</v>
      </c>
      <c r="G30" s="31">
        <v>450</v>
      </c>
      <c r="H30" s="38" t="s">
        <v>48</v>
      </c>
    </row>
    <row r="31" spans="2:8" ht="19.5" customHeight="1" x14ac:dyDescent="0.25">
      <c r="B31" s="30" t="s">
        <v>86</v>
      </c>
      <c r="C31" s="31">
        <v>280</v>
      </c>
      <c r="D31" s="32">
        <f>IFERROR(C31/C5,0)</f>
        <v>1.5555555555555555E-2</v>
      </c>
      <c r="E31" s="31">
        <v>280</v>
      </c>
      <c r="F31" s="33" t="s">
        <v>87</v>
      </c>
      <c r="G31" s="31">
        <v>0</v>
      </c>
      <c r="H31" s="34" t="s">
        <v>73</v>
      </c>
    </row>
    <row r="32" spans="2:8" ht="19.5" customHeight="1" x14ac:dyDescent="0.25">
      <c r="B32" s="35" t="s">
        <v>88</v>
      </c>
      <c r="C32" s="31">
        <v>320</v>
      </c>
      <c r="D32" s="36">
        <f>IFERROR(C32/C5,0)</f>
        <v>1.7777777777777778E-2</v>
      </c>
      <c r="E32" s="31">
        <v>320</v>
      </c>
      <c r="F32" s="37" t="s">
        <v>89</v>
      </c>
      <c r="G32" s="31">
        <v>160</v>
      </c>
      <c r="H32" s="38" t="s">
        <v>51</v>
      </c>
    </row>
    <row r="33" spans="2:8" ht="19.5" customHeight="1" x14ac:dyDescent="0.25">
      <c r="B33" s="39" t="s">
        <v>90</v>
      </c>
      <c r="C33" s="40">
        <f>SUM(C29:C32)</f>
        <v>2450</v>
      </c>
      <c r="D33" s="41"/>
      <c r="E33" s="40">
        <f>SUM(E29:E32)</f>
        <v>2450</v>
      </c>
      <c r="F33" s="41"/>
      <c r="G33" s="40">
        <f>SUM(G29:G32)</f>
        <v>1310</v>
      </c>
      <c r="H33" s="41"/>
    </row>
    <row r="34" spans="2:8" ht="19.5" customHeight="1" x14ac:dyDescent="0.25">
      <c r="B34" s="3" t="s">
        <v>91</v>
      </c>
      <c r="C34" s="3"/>
      <c r="D34" s="3"/>
      <c r="E34" s="3"/>
      <c r="F34" s="3"/>
      <c r="G34" s="3"/>
      <c r="H34" s="3"/>
    </row>
    <row r="35" spans="2:8" ht="19.5" customHeight="1" x14ac:dyDescent="0.25">
      <c r="B35" s="30" t="s">
        <v>92</v>
      </c>
      <c r="C35" s="31">
        <v>750</v>
      </c>
      <c r="D35" s="32">
        <f>IFERROR(C35/C5,0)</f>
        <v>4.1666666666666664E-2</v>
      </c>
      <c r="E35" s="31">
        <v>750</v>
      </c>
      <c r="F35" s="33" t="s">
        <v>93</v>
      </c>
      <c r="G35" s="31">
        <v>0</v>
      </c>
      <c r="H35" s="34" t="s">
        <v>73</v>
      </c>
    </row>
    <row r="36" spans="2:8" ht="19.5" customHeight="1" x14ac:dyDescent="0.25">
      <c r="B36" s="35" t="s">
        <v>94</v>
      </c>
      <c r="C36" s="31">
        <v>300</v>
      </c>
      <c r="D36" s="36">
        <f>IFERROR(C36/C5,0)</f>
        <v>1.6666666666666666E-2</v>
      </c>
      <c r="E36" s="31">
        <v>300</v>
      </c>
      <c r="F36" s="37" t="s">
        <v>95</v>
      </c>
      <c r="G36" s="31">
        <v>0</v>
      </c>
      <c r="H36" s="38" t="s">
        <v>73</v>
      </c>
    </row>
    <row r="37" spans="2:8" ht="19.5" customHeight="1" x14ac:dyDescent="0.25">
      <c r="B37" s="30" t="s">
        <v>96</v>
      </c>
      <c r="C37" s="31">
        <v>220</v>
      </c>
      <c r="D37" s="32">
        <f>IFERROR(C37/C5,0)</f>
        <v>1.2222222222222223E-2</v>
      </c>
      <c r="E37" s="31">
        <v>220</v>
      </c>
      <c r="F37" s="33" t="s">
        <v>97</v>
      </c>
      <c r="G37" s="31">
        <v>0</v>
      </c>
      <c r="H37" s="34" t="s">
        <v>73</v>
      </c>
    </row>
    <row r="38" spans="2:8" ht="19.5" customHeight="1" x14ac:dyDescent="0.25">
      <c r="B38" s="39" t="s">
        <v>98</v>
      </c>
      <c r="C38" s="40">
        <f>SUM(C35:C37)</f>
        <v>1270</v>
      </c>
      <c r="D38" s="41"/>
      <c r="E38" s="40">
        <f>SUM(E35:E37)</f>
        <v>1270</v>
      </c>
      <c r="F38" s="41"/>
      <c r="G38" s="40">
        <f>SUM(G35:G37)</f>
        <v>0</v>
      </c>
      <c r="H38" s="41"/>
    </row>
    <row r="39" spans="2:8" ht="19.5" customHeight="1" x14ac:dyDescent="0.25">
      <c r="B39" s="3" t="s">
        <v>99</v>
      </c>
      <c r="C39" s="3"/>
      <c r="D39" s="3"/>
      <c r="E39" s="3"/>
      <c r="F39" s="3"/>
      <c r="G39" s="3"/>
      <c r="H39" s="3"/>
    </row>
    <row r="40" spans="2:8" ht="19.5" customHeight="1" x14ac:dyDescent="0.25">
      <c r="B40" s="35" t="s">
        <v>100</v>
      </c>
      <c r="C40" s="31">
        <v>340</v>
      </c>
      <c r="D40" s="36">
        <f>IFERROR(C40/C5,0)</f>
        <v>1.8888888888888889E-2</v>
      </c>
      <c r="E40" s="31">
        <v>340</v>
      </c>
      <c r="F40" s="37" t="s">
        <v>101</v>
      </c>
      <c r="G40" s="31">
        <v>0</v>
      </c>
      <c r="H40" s="38" t="s">
        <v>73</v>
      </c>
    </row>
    <row r="41" spans="2:8" ht="19.5" customHeight="1" x14ac:dyDescent="0.25">
      <c r="B41" s="30" t="s">
        <v>102</v>
      </c>
      <c r="C41" s="31">
        <v>450</v>
      </c>
      <c r="D41" s="32">
        <f>IFERROR(C41/C5,0)</f>
        <v>2.5000000000000001E-2</v>
      </c>
      <c r="E41" s="31">
        <v>450</v>
      </c>
      <c r="F41" s="33" t="s">
        <v>103</v>
      </c>
      <c r="G41" s="31">
        <v>0</v>
      </c>
      <c r="H41" s="34" t="s">
        <v>73</v>
      </c>
    </row>
    <row r="42" spans="2:8" ht="19.5" customHeight="1" x14ac:dyDescent="0.25">
      <c r="B42" s="35" t="s">
        <v>104</v>
      </c>
      <c r="C42" s="31">
        <v>280</v>
      </c>
      <c r="D42" s="36">
        <f>IFERROR(C42/C5,0)</f>
        <v>1.5555555555555555E-2</v>
      </c>
      <c r="E42" s="31">
        <v>280</v>
      </c>
      <c r="F42" s="37" t="s">
        <v>105</v>
      </c>
      <c r="G42" s="31">
        <v>280</v>
      </c>
      <c r="H42" s="38" t="s">
        <v>48</v>
      </c>
    </row>
    <row r="43" spans="2:8" ht="19.5" customHeight="1" x14ac:dyDescent="0.25">
      <c r="B43" s="30" t="s">
        <v>106</v>
      </c>
      <c r="C43" s="31">
        <v>500</v>
      </c>
      <c r="D43" s="32">
        <f>IFERROR(C43/C5,0)</f>
        <v>2.7777777777777776E-2</v>
      </c>
      <c r="E43" s="31">
        <v>500</v>
      </c>
      <c r="F43" s="33" t="s">
        <v>107</v>
      </c>
      <c r="G43" s="31">
        <v>0</v>
      </c>
      <c r="H43" s="34"/>
    </row>
    <row r="44" spans="2:8" ht="19.5" customHeight="1" x14ac:dyDescent="0.25">
      <c r="B44" s="39" t="s">
        <v>108</v>
      </c>
      <c r="C44" s="40">
        <f>SUM(C40:C43)</f>
        <v>1570</v>
      </c>
      <c r="D44" s="41"/>
      <c r="E44" s="40">
        <f>SUM(E40:E43)</f>
        <v>1570</v>
      </c>
      <c r="F44" s="41"/>
      <c r="G44" s="40">
        <f>SUM(G40:G43)</f>
        <v>280</v>
      </c>
      <c r="H44" s="41"/>
    </row>
    <row r="45" spans="2:8" ht="27.75" customHeight="1" x14ac:dyDescent="0.25">
      <c r="B45" s="42" t="s">
        <v>109</v>
      </c>
      <c r="C45" s="43">
        <f>SUM(C12,C18,C23,C27,C33,C38,C44)</f>
        <v>21050</v>
      </c>
      <c r="D45" s="44"/>
      <c r="E45" s="43">
        <f>SUM(E12,E18,E23,E27,E33,E38,E44)</f>
        <v>21050</v>
      </c>
      <c r="F45" s="44"/>
      <c r="G45" s="45">
        <f>SUM(G12,G18,G23,G27,G33,G38,G44)</f>
        <v>6340</v>
      </c>
      <c r="H45" s="44"/>
    </row>
  </sheetData>
  <mergeCells count="8">
    <mergeCell ref="B28:H28"/>
    <mergeCell ref="B34:H34"/>
    <mergeCell ref="B39:H39"/>
    <mergeCell ref="B2:H2"/>
    <mergeCell ref="B8:H8"/>
    <mergeCell ref="B13:H13"/>
    <mergeCell ref="B19:H19"/>
    <mergeCell ref="B24:H2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D5A80"/>
  </sheetPr>
  <dimension ref="A2:K3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1" customWidth="1"/>
    <col min="2" max="2" width="5" customWidth="1"/>
    <col min="3" max="3" width="22" customWidth="1"/>
    <col min="4" max="4" width="20" customWidth="1"/>
    <col min="5" max="5" width="14" customWidth="1"/>
    <col min="6" max="7" width="12" customWidth="1"/>
    <col min="8" max="9" width="14" customWidth="1"/>
    <col min="10" max="10" width="18" customWidth="1"/>
    <col min="11" max="11" width="1" customWidth="1"/>
  </cols>
  <sheetData>
    <row r="2" spans="1:11" ht="37.5" customHeight="1" x14ac:dyDescent="0.25">
      <c r="A2" s="11"/>
      <c r="B2" s="4" t="s">
        <v>110</v>
      </c>
      <c r="C2" s="4"/>
      <c r="D2" s="4"/>
      <c r="E2" s="4"/>
      <c r="F2" s="4"/>
      <c r="G2" s="4"/>
      <c r="H2" s="4"/>
      <c r="I2" s="4"/>
      <c r="J2" s="4"/>
      <c r="K2" s="11"/>
    </row>
    <row r="3" spans="1:11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1.75" customHeight="1" x14ac:dyDescent="0.25">
      <c r="B4" s="2" t="s">
        <v>111</v>
      </c>
      <c r="C4" s="2"/>
      <c r="D4" s="2" t="s">
        <v>112</v>
      </c>
      <c r="E4" s="2"/>
      <c r="F4" s="2" t="s">
        <v>113</v>
      </c>
      <c r="G4" s="2"/>
      <c r="H4" s="2" t="s">
        <v>114</v>
      </c>
      <c r="I4" s="2"/>
      <c r="J4" s="46" t="s">
        <v>115</v>
      </c>
    </row>
    <row r="5" spans="1:11" ht="34.5" customHeight="1" x14ac:dyDescent="0.25">
      <c r="B5" s="1">
        <f>COUNTA(C8:C107)</f>
        <v>15</v>
      </c>
      <c r="C5" s="1"/>
      <c r="D5" s="1">
        <f>COUNTIF(F8:F107,"Ja")</f>
        <v>15</v>
      </c>
      <c r="E5" s="1"/>
      <c r="F5" s="1">
        <f>COUNTIF(F8:F107,"Nein")</f>
        <v>0</v>
      </c>
      <c r="G5" s="1"/>
      <c r="H5" s="1">
        <f>COUNTIF(F8:F107,"Ausstehend")</f>
        <v>0</v>
      </c>
      <c r="I5" s="1"/>
      <c r="J5" s="47">
        <f>COUNTIF(F8:F107,"Ja")</f>
        <v>15</v>
      </c>
    </row>
    <row r="6" spans="1:11" ht="7.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1.75" customHeight="1" x14ac:dyDescent="0.25">
      <c r="B7" s="29" t="s">
        <v>116</v>
      </c>
      <c r="C7" s="29" t="s">
        <v>117</v>
      </c>
      <c r="D7" s="29" t="s">
        <v>118</v>
      </c>
      <c r="E7" s="29" t="s">
        <v>119</v>
      </c>
      <c r="F7" s="29" t="s">
        <v>120</v>
      </c>
      <c r="G7" s="29" t="s">
        <v>121</v>
      </c>
      <c r="H7" s="29" t="s">
        <v>122</v>
      </c>
      <c r="I7" s="29" t="s">
        <v>123</v>
      </c>
      <c r="J7" s="29" t="s">
        <v>124</v>
      </c>
    </row>
    <row r="8" spans="1:11" ht="19.5" customHeight="1" x14ac:dyDescent="0.25">
      <c r="B8" s="48">
        <v>1</v>
      </c>
      <c r="C8" s="30" t="s">
        <v>125</v>
      </c>
      <c r="D8" s="30" t="s">
        <v>126</v>
      </c>
      <c r="E8" s="30" t="s">
        <v>127</v>
      </c>
      <c r="F8" s="49" t="s">
        <v>128</v>
      </c>
      <c r="G8" s="50" t="s">
        <v>128</v>
      </c>
      <c r="H8" s="51">
        <v>4</v>
      </c>
      <c r="I8" s="30" t="s">
        <v>129</v>
      </c>
      <c r="J8" s="30" t="s">
        <v>130</v>
      </c>
    </row>
    <row r="9" spans="1:11" ht="19.5" customHeight="1" x14ac:dyDescent="0.25">
      <c r="B9" s="52">
        <v>2</v>
      </c>
      <c r="C9" s="35" t="s">
        <v>131</v>
      </c>
      <c r="D9" s="35" t="s">
        <v>132</v>
      </c>
      <c r="E9" s="35" t="s">
        <v>133</v>
      </c>
      <c r="F9" s="49" t="s">
        <v>128</v>
      </c>
      <c r="G9" s="53" t="s">
        <v>128</v>
      </c>
      <c r="H9" s="51">
        <v>1</v>
      </c>
      <c r="I9" s="35" t="s">
        <v>134</v>
      </c>
      <c r="J9" s="35"/>
    </row>
    <row r="10" spans="1:11" ht="19.5" customHeight="1" x14ac:dyDescent="0.25">
      <c r="B10" s="48">
        <v>3</v>
      </c>
      <c r="C10" s="30" t="s">
        <v>135</v>
      </c>
      <c r="D10" s="30" t="s">
        <v>136</v>
      </c>
      <c r="E10" s="30" t="s">
        <v>137</v>
      </c>
      <c r="F10" s="49" t="s">
        <v>128</v>
      </c>
      <c r="G10" s="50" t="s">
        <v>128</v>
      </c>
      <c r="H10" s="51">
        <v>2</v>
      </c>
      <c r="I10" s="30" t="s">
        <v>138</v>
      </c>
      <c r="J10" s="30" t="s">
        <v>139</v>
      </c>
    </row>
    <row r="11" spans="1:11" ht="19.5" customHeight="1" x14ac:dyDescent="0.25">
      <c r="B11" s="52">
        <v>4</v>
      </c>
      <c r="C11" s="35" t="s">
        <v>140</v>
      </c>
      <c r="D11" s="35" t="s">
        <v>141</v>
      </c>
      <c r="E11" s="35" t="s">
        <v>142</v>
      </c>
      <c r="F11" s="49" t="s">
        <v>128</v>
      </c>
      <c r="G11" s="53" t="s">
        <v>128</v>
      </c>
      <c r="H11" s="51">
        <v>1</v>
      </c>
      <c r="I11" s="35" t="s">
        <v>143</v>
      </c>
      <c r="J11" s="35"/>
    </row>
    <row r="12" spans="1:11" ht="19.5" customHeight="1" x14ac:dyDescent="0.25">
      <c r="B12" s="48">
        <v>5</v>
      </c>
      <c r="C12" s="30" t="s">
        <v>144</v>
      </c>
      <c r="D12" s="30" t="s">
        <v>145</v>
      </c>
      <c r="E12" s="30" t="s">
        <v>142</v>
      </c>
      <c r="F12" s="49" t="s">
        <v>128</v>
      </c>
      <c r="G12" s="50" t="s">
        <v>128</v>
      </c>
      <c r="H12" s="51">
        <v>2</v>
      </c>
      <c r="I12" s="30" t="s">
        <v>134</v>
      </c>
      <c r="J12" s="30" t="s">
        <v>146</v>
      </c>
    </row>
    <row r="13" spans="1:11" ht="19.5" customHeight="1" x14ac:dyDescent="0.25">
      <c r="B13" s="52">
        <v>6</v>
      </c>
      <c r="C13" s="35" t="s">
        <v>147</v>
      </c>
      <c r="D13" s="35" t="s">
        <v>148</v>
      </c>
      <c r="E13" s="35" t="s">
        <v>149</v>
      </c>
      <c r="F13" s="49" t="s">
        <v>128</v>
      </c>
      <c r="G13" s="53" t="s">
        <v>128</v>
      </c>
      <c r="H13" s="51">
        <v>1</v>
      </c>
      <c r="I13" s="35" t="s">
        <v>134</v>
      </c>
      <c r="J13" s="35"/>
    </row>
    <row r="14" spans="1:11" ht="19.5" customHeight="1" x14ac:dyDescent="0.25">
      <c r="B14" s="48">
        <v>7</v>
      </c>
      <c r="C14" s="30" t="s">
        <v>150</v>
      </c>
      <c r="D14" s="30" t="s">
        <v>151</v>
      </c>
      <c r="E14" s="30" t="s">
        <v>137</v>
      </c>
      <c r="F14" s="49" t="s">
        <v>128</v>
      </c>
      <c r="G14" s="50" t="s">
        <v>152</v>
      </c>
      <c r="H14" s="51">
        <v>0</v>
      </c>
      <c r="I14" s="30" t="s">
        <v>153</v>
      </c>
      <c r="J14" s="30"/>
    </row>
    <row r="15" spans="1:11" ht="19.5" customHeight="1" x14ac:dyDescent="0.25">
      <c r="B15" s="52">
        <v>8</v>
      </c>
      <c r="C15" s="35" t="s">
        <v>154</v>
      </c>
      <c r="D15" s="35" t="s">
        <v>155</v>
      </c>
      <c r="E15" s="35" t="s">
        <v>133</v>
      </c>
      <c r="F15" s="49" t="s">
        <v>128</v>
      </c>
      <c r="G15" s="53" t="s">
        <v>114</v>
      </c>
      <c r="H15" s="51">
        <v>2</v>
      </c>
      <c r="I15" s="35" t="s">
        <v>153</v>
      </c>
      <c r="J15" s="35"/>
    </row>
    <row r="16" spans="1:11" ht="19.5" customHeight="1" x14ac:dyDescent="0.25">
      <c r="B16" s="48">
        <v>9</v>
      </c>
      <c r="C16" s="30" t="s">
        <v>156</v>
      </c>
      <c r="D16" s="30" t="s">
        <v>157</v>
      </c>
      <c r="E16" s="30" t="s">
        <v>149</v>
      </c>
      <c r="F16" s="49" t="s">
        <v>128</v>
      </c>
      <c r="G16" s="50" t="s">
        <v>128</v>
      </c>
      <c r="H16" s="51">
        <v>1</v>
      </c>
      <c r="I16" s="30" t="s">
        <v>158</v>
      </c>
      <c r="J16" s="30" t="s">
        <v>159</v>
      </c>
    </row>
    <row r="17" spans="2:10" ht="19.5" customHeight="1" x14ac:dyDescent="0.25">
      <c r="B17" s="52">
        <v>10</v>
      </c>
      <c r="C17" s="35" t="s">
        <v>160</v>
      </c>
      <c r="D17" s="35" t="s">
        <v>161</v>
      </c>
      <c r="E17" s="35" t="s">
        <v>162</v>
      </c>
      <c r="F17" s="49" t="s">
        <v>128</v>
      </c>
      <c r="G17" s="53" t="s">
        <v>128</v>
      </c>
      <c r="H17" s="51">
        <v>1</v>
      </c>
      <c r="I17" s="35" t="s">
        <v>134</v>
      </c>
      <c r="J17" s="35"/>
    </row>
    <row r="18" spans="2:10" ht="19.5" customHeight="1" x14ac:dyDescent="0.25">
      <c r="B18" s="48">
        <v>11</v>
      </c>
      <c r="C18" s="30" t="s">
        <v>163</v>
      </c>
      <c r="D18" s="30" t="s">
        <v>164</v>
      </c>
      <c r="E18" s="30" t="s">
        <v>137</v>
      </c>
      <c r="F18" s="49" t="s">
        <v>128</v>
      </c>
      <c r="G18" s="50" t="s">
        <v>128</v>
      </c>
      <c r="H18" s="51">
        <v>1</v>
      </c>
      <c r="I18" s="30" t="s">
        <v>165</v>
      </c>
      <c r="J18" s="30" t="s">
        <v>166</v>
      </c>
    </row>
    <row r="19" spans="2:10" ht="19.5" customHeight="1" x14ac:dyDescent="0.25">
      <c r="B19" s="52">
        <v>12</v>
      </c>
      <c r="C19" s="35" t="s">
        <v>167</v>
      </c>
      <c r="D19" s="35" t="s">
        <v>168</v>
      </c>
      <c r="E19" s="35" t="s">
        <v>162</v>
      </c>
      <c r="F19" s="49" t="s">
        <v>128</v>
      </c>
      <c r="G19" s="53" t="s">
        <v>128</v>
      </c>
      <c r="H19" s="51">
        <v>4</v>
      </c>
      <c r="I19" s="35" t="s">
        <v>169</v>
      </c>
      <c r="J19" s="35" t="s">
        <v>170</v>
      </c>
    </row>
    <row r="20" spans="2:10" ht="19.5" customHeight="1" x14ac:dyDescent="0.25">
      <c r="B20" s="48">
        <v>13</v>
      </c>
      <c r="C20" s="30" t="s">
        <v>171</v>
      </c>
      <c r="D20" s="30" t="s">
        <v>172</v>
      </c>
      <c r="E20" s="30" t="s">
        <v>173</v>
      </c>
      <c r="F20" s="49" t="s">
        <v>128</v>
      </c>
      <c r="G20" s="50" t="s">
        <v>114</v>
      </c>
      <c r="H20" s="51">
        <v>2</v>
      </c>
      <c r="I20" s="30" t="s">
        <v>153</v>
      </c>
      <c r="J20" s="30"/>
    </row>
    <row r="21" spans="2:10" ht="19.5" customHeight="1" x14ac:dyDescent="0.25">
      <c r="B21" s="52">
        <v>14</v>
      </c>
      <c r="C21" s="35" t="s">
        <v>174</v>
      </c>
      <c r="D21" s="35" t="s">
        <v>175</v>
      </c>
      <c r="E21" s="35" t="s">
        <v>142</v>
      </c>
      <c r="F21" s="49" t="s">
        <v>128</v>
      </c>
      <c r="G21" s="53" t="s">
        <v>128</v>
      </c>
      <c r="H21" s="51">
        <v>1</v>
      </c>
      <c r="I21" s="35" t="s">
        <v>143</v>
      </c>
      <c r="J21" s="35" t="s">
        <v>176</v>
      </c>
    </row>
    <row r="22" spans="2:10" ht="19.5" customHeight="1" x14ac:dyDescent="0.25">
      <c r="B22" s="48">
        <v>15</v>
      </c>
      <c r="C22" s="30" t="s">
        <v>177</v>
      </c>
      <c r="D22" s="30" t="s">
        <v>178</v>
      </c>
      <c r="E22" s="30" t="s">
        <v>149</v>
      </c>
      <c r="F22" s="49" t="s">
        <v>128</v>
      </c>
      <c r="G22" s="50" t="s">
        <v>128</v>
      </c>
      <c r="H22" s="51">
        <v>1</v>
      </c>
      <c r="I22" s="30" t="s">
        <v>134</v>
      </c>
      <c r="J22" s="30"/>
    </row>
    <row r="23" spans="2:10" ht="19.5" customHeight="1" x14ac:dyDescent="0.25">
      <c r="B23" s="48">
        <v>16</v>
      </c>
      <c r="C23" s="54"/>
      <c r="D23" s="54"/>
      <c r="E23" s="54"/>
      <c r="F23" s="55"/>
      <c r="G23" s="54"/>
      <c r="H23" s="55"/>
      <c r="I23" s="54"/>
      <c r="J23" s="54"/>
    </row>
    <row r="24" spans="2:10" ht="19.5" customHeight="1" x14ac:dyDescent="0.25">
      <c r="B24" s="48">
        <v>17</v>
      </c>
      <c r="C24" s="54"/>
      <c r="D24" s="54"/>
      <c r="E24" s="54"/>
      <c r="F24" s="55"/>
      <c r="G24" s="54"/>
      <c r="H24" s="55"/>
      <c r="I24" s="54"/>
      <c r="J24" s="54"/>
    </row>
    <row r="25" spans="2:10" ht="19.5" customHeight="1" x14ac:dyDescent="0.25">
      <c r="B25" s="48">
        <v>18</v>
      </c>
      <c r="C25" s="54"/>
      <c r="D25" s="54"/>
      <c r="E25" s="54"/>
      <c r="F25" s="55"/>
      <c r="G25" s="54"/>
      <c r="H25" s="55"/>
      <c r="I25" s="54"/>
      <c r="J25" s="54"/>
    </row>
    <row r="26" spans="2:10" ht="19.5" customHeight="1" x14ac:dyDescent="0.25">
      <c r="B26" s="48">
        <v>19</v>
      </c>
      <c r="C26" s="54"/>
      <c r="D26" s="54"/>
      <c r="E26" s="54"/>
      <c r="F26" s="55"/>
      <c r="G26" s="54"/>
      <c r="H26" s="55"/>
      <c r="I26" s="54"/>
      <c r="J26" s="54"/>
    </row>
    <row r="27" spans="2:10" ht="19.5" customHeight="1" x14ac:dyDescent="0.25">
      <c r="B27" s="48">
        <v>20</v>
      </c>
      <c r="C27" s="54"/>
      <c r="D27" s="54"/>
      <c r="E27" s="54"/>
      <c r="F27" s="55"/>
      <c r="G27" s="54"/>
      <c r="H27" s="55"/>
      <c r="I27" s="54"/>
      <c r="J27" s="54"/>
    </row>
    <row r="28" spans="2:10" ht="19.5" customHeight="1" x14ac:dyDescent="0.25">
      <c r="B28" s="48">
        <v>21</v>
      </c>
      <c r="C28" s="54"/>
      <c r="D28" s="54"/>
      <c r="E28" s="54"/>
      <c r="F28" s="55"/>
      <c r="G28" s="54"/>
      <c r="H28" s="55"/>
      <c r="I28" s="54"/>
      <c r="J28" s="54"/>
    </row>
    <row r="29" spans="2:10" ht="19.5" customHeight="1" x14ac:dyDescent="0.25">
      <c r="B29" s="48">
        <v>22</v>
      </c>
      <c r="C29" s="54"/>
      <c r="D29" s="54"/>
      <c r="E29" s="54"/>
      <c r="F29" s="55"/>
      <c r="G29" s="54"/>
      <c r="H29" s="55"/>
      <c r="I29" s="54"/>
      <c r="J29" s="54"/>
    </row>
    <row r="30" spans="2:10" ht="19.5" customHeight="1" x14ac:dyDescent="0.25">
      <c r="B30" s="48">
        <v>23</v>
      </c>
      <c r="C30" s="54"/>
      <c r="D30" s="54"/>
      <c r="E30" s="54"/>
      <c r="F30" s="55"/>
      <c r="G30" s="54"/>
      <c r="H30" s="55"/>
      <c r="I30" s="54"/>
      <c r="J30" s="54"/>
    </row>
    <row r="31" spans="2:10" ht="19.5" customHeight="1" x14ac:dyDescent="0.25">
      <c r="B31" s="48">
        <v>24</v>
      </c>
      <c r="C31" s="54"/>
      <c r="D31" s="54"/>
      <c r="E31" s="54"/>
      <c r="F31" s="55"/>
      <c r="G31" s="54"/>
      <c r="H31" s="55"/>
      <c r="I31" s="54"/>
      <c r="J31" s="54"/>
    </row>
    <row r="32" spans="2:10" ht="19.5" customHeight="1" x14ac:dyDescent="0.25">
      <c r="B32" s="48">
        <v>25</v>
      </c>
      <c r="C32" s="54"/>
      <c r="D32" s="54"/>
      <c r="E32" s="54"/>
      <c r="F32" s="55"/>
      <c r="G32" s="54"/>
      <c r="H32" s="55"/>
      <c r="I32" s="54"/>
      <c r="J32" s="54"/>
    </row>
  </sheetData>
  <mergeCells count="9">
    <mergeCell ref="B5:C5"/>
    <mergeCell ref="D5:E5"/>
    <mergeCell ref="F5:G5"/>
    <mergeCell ref="H5:I5"/>
    <mergeCell ref="B2:J2"/>
    <mergeCell ref="B4:C4"/>
    <mergeCell ref="D4:E4"/>
    <mergeCell ref="F4:G4"/>
    <mergeCell ref="H4:I4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D4F"/>
  </sheetPr>
  <dimension ref="A2:H41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1" customWidth="1"/>
    <col min="2" max="2" width="6" customWidth="1"/>
    <col min="3" max="3" width="32" customWidth="1"/>
    <col min="4" max="4" width="16" customWidth="1"/>
    <col min="5" max="6" width="14" customWidth="1"/>
    <col min="7" max="7" width="18" customWidth="1"/>
    <col min="8" max="8" width="1" customWidth="1"/>
  </cols>
  <sheetData>
    <row r="2" spans="1:8" ht="37.5" customHeight="1" x14ac:dyDescent="0.25">
      <c r="A2" s="11"/>
      <c r="B2" s="4" t="s">
        <v>179</v>
      </c>
      <c r="C2" s="4"/>
      <c r="D2" s="4"/>
      <c r="E2" s="4"/>
      <c r="F2" s="4"/>
      <c r="G2" s="4"/>
      <c r="H2" s="11"/>
    </row>
    <row r="3" spans="1:8" ht="4.5" customHeight="1" x14ac:dyDescent="0.25">
      <c r="A3" s="12"/>
      <c r="B3" s="12"/>
      <c r="C3" s="12"/>
      <c r="D3" s="12"/>
      <c r="E3" s="12"/>
      <c r="F3" s="12"/>
      <c r="G3" s="12"/>
      <c r="H3" s="12"/>
    </row>
    <row r="4" spans="1:8" ht="24" customHeight="1" x14ac:dyDescent="0.25">
      <c r="B4" s="2" t="s">
        <v>180</v>
      </c>
      <c r="C4" s="2"/>
      <c r="D4" s="2" t="s">
        <v>181</v>
      </c>
      <c r="E4" s="2"/>
      <c r="F4" s="2" t="s">
        <v>182</v>
      </c>
      <c r="G4" s="2"/>
      <c r="H4" s="56" t="s">
        <v>183</v>
      </c>
    </row>
    <row r="5" spans="1:8" ht="34.5" customHeight="1" x14ac:dyDescent="0.25">
      <c r="B5" s="1">
        <f>COUNTA(C8:C100)</f>
        <v>29</v>
      </c>
      <c r="C5" s="1"/>
      <c r="D5" s="1">
        <f>COUNTIF(E8:E100,"✅")</f>
        <v>0</v>
      </c>
      <c r="E5" s="1"/>
      <c r="F5" s="1">
        <f>COUNTIF(E8:E100,"❌")</f>
        <v>0</v>
      </c>
      <c r="G5" s="1"/>
      <c r="H5" s="57">
        <f>COUNTIF(E8:E100,"✅")</f>
        <v>0</v>
      </c>
    </row>
    <row r="6" spans="1:8" ht="7.5" customHeight="1" x14ac:dyDescent="0.25">
      <c r="A6" s="14"/>
      <c r="B6" s="14"/>
      <c r="C6" s="14"/>
      <c r="D6" s="14"/>
      <c r="E6" s="14"/>
      <c r="F6" s="14"/>
      <c r="G6" s="14"/>
      <c r="H6" s="14"/>
    </row>
    <row r="7" spans="1:8" ht="21.75" customHeight="1" x14ac:dyDescent="0.25">
      <c r="B7" s="29" t="s">
        <v>116</v>
      </c>
      <c r="C7" s="29" t="s">
        <v>184</v>
      </c>
      <c r="D7" s="29" t="s">
        <v>185</v>
      </c>
      <c r="E7" s="29" t="s">
        <v>186</v>
      </c>
      <c r="F7" s="29" t="s">
        <v>44</v>
      </c>
      <c r="G7" s="29" t="s">
        <v>187</v>
      </c>
    </row>
    <row r="8" spans="1:8" ht="19.5" customHeight="1" x14ac:dyDescent="0.25">
      <c r="B8" s="3" t="s">
        <v>188</v>
      </c>
      <c r="C8" s="3"/>
      <c r="D8" s="3"/>
      <c r="E8" s="3"/>
      <c r="F8" s="3"/>
      <c r="G8" s="3"/>
    </row>
    <row r="9" spans="1:8" ht="19.5" customHeight="1" x14ac:dyDescent="0.25">
      <c r="B9" s="52">
        <v>0</v>
      </c>
      <c r="C9" s="35" t="s">
        <v>189</v>
      </c>
      <c r="D9" s="58" t="s">
        <v>190</v>
      </c>
      <c r="E9" s="59" t="s">
        <v>191</v>
      </c>
      <c r="F9" s="60" t="s">
        <v>192</v>
      </c>
      <c r="G9" s="53" t="s">
        <v>193</v>
      </c>
    </row>
    <row r="10" spans="1:8" ht="19.5" customHeight="1" x14ac:dyDescent="0.25">
      <c r="B10" s="48">
        <v>1</v>
      </c>
      <c r="C10" s="30" t="s">
        <v>194</v>
      </c>
      <c r="D10" s="61" t="s">
        <v>195</v>
      </c>
      <c r="E10" s="59" t="s">
        <v>191</v>
      </c>
      <c r="F10" s="60" t="s">
        <v>192</v>
      </c>
      <c r="G10" s="50" t="s">
        <v>193</v>
      </c>
    </row>
    <row r="11" spans="1:8" ht="19.5" customHeight="1" x14ac:dyDescent="0.25">
      <c r="B11" s="52">
        <v>2</v>
      </c>
      <c r="C11" s="35" t="s">
        <v>196</v>
      </c>
      <c r="D11" s="58" t="s">
        <v>197</v>
      </c>
      <c r="E11" s="59" t="s">
        <v>198</v>
      </c>
      <c r="F11" s="60" t="s">
        <v>192</v>
      </c>
      <c r="G11" s="53" t="s">
        <v>199</v>
      </c>
    </row>
    <row r="12" spans="1:8" ht="19.5" customHeight="1" x14ac:dyDescent="0.25">
      <c r="B12" s="48">
        <v>3</v>
      </c>
      <c r="C12" s="30" t="s">
        <v>200</v>
      </c>
      <c r="D12" s="61" t="s">
        <v>201</v>
      </c>
      <c r="E12" s="59" t="s">
        <v>202</v>
      </c>
      <c r="F12" s="60" t="s">
        <v>192</v>
      </c>
      <c r="G12" s="50" t="s">
        <v>193</v>
      </c>
    </row>
    <row r="13" spans="1:8" ht="19.5" customHeight="1" x14ac:dyDescent="0.25">
      <c r="B13" s="52">
        <v>4</v>
      </c>
      <c r="C13" s="35" t="s">
        <v>203</v>
      </c>
      <c r="D13" s="58" t="s">
        <v>204</v>
      </c>
      <c r="E13" s="59" t="s">
        <v>202</v>
      </c>
      <c r="F13" s="60" t="s">
        <v>192</v>
      </c>
      <c r="G13" s="53" t="s">
        <v>205</v>
      </c>
    </row>
    <row r="14" spans="1:8" ht="19.5" customHeight="1" x14ac:dyDescent="0.25">
      <c r="B14" s="3" t="s">
        <v>206</v>
      </c>
      <c r="C14" s="3"/>
      <c r="D14" s="3"/>
      <c r="E14" s="3"/>
      <c r="F14" s="3"/>
      <c r="G14" s="3"/>
    </row>
    <row r="15" spans="1:8" ht="19.5" customHeight="1" x14ac:dyDescent="0.25">
      <c r="B15" s="48">
        <v>5</v>
      </c>
      <c r="C15" s="30" t="s">
        <v>207</v>
      </c>
      <c r="D15" s="61" t="s">
        <v>208</v>
      </c>
      <c r="E15" s="59" t="s">
        <v>209</v>
      </c>
      <c r="F15" s="60" t="s">
        <v>192</v>
      </c>
      <c r="G15" s="50" t="s">
        <v>199</v>
      </c>
    </row>
    <row r="16" spans="1:8" ht="19.5" customHeight="1" x14ac:dyDescent="0.25">
      <c r="B16" s="52">
        <v>6</v>
      </c>
      <c r="C16" s="35" t="s">
        <v>210</v>
      </c>
      <c r="D16" s="58" t="s">
        <v>208</v>
      </c>
      <c r="E16" s="59" t="s">
        <v>211</v>
      </c>
      <c r="F16" s="60" t="s">
        <v>192</v>
      </c>
      <c r="G16" s="53" t="s">
        <v>205</v>
      </c>
    </row>
    <row r="17" spans="2:7" ht="19.5" customHeight="1" x14ac:dyDescent="0.25">
      <c r="B17" s="48">
        <v>7</v>
      </c>
      <c r="C17" s="30" t="s">
        <v>212</v>
      </c>
      <c r="D17" s="61" t="s">
        <v>213</v>
      </c>
      <c r="E17" s="59" t="s">
        <v>214</v>
      </c>
      <c r="F17" s="60" t="s">
        <v>192</v>
      </c>
      <c r="G17" s="50" t="s">
        <v>193</v>
      </c>
    </row>
    <row r="18" spans="2:7" ht="19.5" customHeight="1" x14ac:dyDescent="0.25">
      <c r="B18" s="52">
        <v>8</v>
      </c>
      <c r="C18" s="35" t="s">
        <v>215</v>
      </c>
      <c r="D18" s="58" t="s">
        <v>216</v>
      </c>
      <c r="E18" s="59" t="s">
        <v>217</v>
      </c>
      <c r="F18" s="60" t="s">
        <v>192</v>
      </c>
      <c r="G18" s="53" t="s">
        <v>205</v>
      </c>
    </row>
    <row r="19" spans="2:7" ht="19.5" customHeight="1" x14ac:dyDescent="0.25">
      <c r="B19" s="48">
        <v>9</v>
      </c>
      <c r="C19" s="30" t="s">
        <v>218</v>
      </c>
      <c r="D19" s="61" t="s">
        <v>219</v>
      </c>
      <c r="E19" s="59" t="s">
        <v>211</v>
      </c>
      <c r="F19" s="60" t="s">
        <v>192</v>
      </c>
      <c r="G19" s="50" t="s">
        <v>199</v>
      </c>
    </row>
    <row r="20" spans="2:7" ht="19.5" customHeight="1" x14ac:dyDescent="0.25">
      <c r="B20" s="52">
        <v>10</v>
      </c>
      <c r="C20" s="35" t="s">
        <v>220</v>
      </c>
      <c r="D20" s="58" t="s">
        <v>221</v>
      </c>
      <c r="E20" s="59" t="s">
        <v>222</v>
      </c>
      <c r="F20" s="60" t="s">
        <v>192</v>
      </c>
      <c r="G20" s="53" t="s">
        <v>193</v>
      </c>
    </row>
    <row r="21" spans="2:7" ht="19.5" customHeight="1" x14ac:dyDescent="0.25">
      <c r="B21" s="48">
        <v>11</v>
      </c>
      <c r="C21" s="30" t="s">
        <v>223</v>
      </c>
      <c r="D21" s="61" t="s">
        <v>224</v>
      </c>
      <c r="E21" s="59" t="s">
        <v>209</v>
      </c>
      <c r="F21" s="60" t="s">
        <v>192</v>
      </c>
      <c r="G21" s="50" t="s">
        <v>205</v>
      </c>
    </row>
    <row r="22" spans="2:7" ht="19.5" customHeight="1" x14ac:dyDescent="0.25">
      <c r="B22" s="3" t="s">
        <v>225</v>
      </c>
      <c r="C22" s="3"/>
      <c r="D22" s="3"/>
      <c r="E22" s="3"/>
      <c r="F22" s="3"/>
      <c r="G22" s="3"/>
    </row>
    <row r="23" spans="2:7" ht="19.5" customHeight="1" x14ac:dyDescent="0.25">
      <c r="B23" s="52">
        <v>12</v>
      </c>
      <c r="C23" s="35" t="s">
        <v>226</v>
      </c>
      <c r="D23" s="58" t="s">
        <v>197</v>
      </c>
      <c r="E23" s="59" t="s">
        <v>227</v>
      </c>
      <c r="F23" s="60" t="s">
        <v>192</v>
      </c>
      <c r="G23" s="53" t="s">
        <v>199</v>
      </c>
    </row>
    <row r="24" spans="2:7" ht="19.5" customHeight="1" x14ac:dyDescent="0.25">
      <c r="B24" s="48">
        <v>13</v>
      </c>
      <c r="C24" s="30" t="s">
        <v>228</v>
      </c>
      <c r="D24" s="61" t="s">
        <v>221</v>
      </c>
      <c r="E24" s="59" t="s">
        <v>227</v>
      </c>
      <c r="F24" s="60" t="s">
        <v>192</v>
      </c>
      <c r="G24" s="50" t="s">
        <v>199</v>
      </c>
    </row>
    <row r="25" spans="2:7" ht="19.5" customHeight="1" x14ac:dyDescent="0.25">
      <c r="B25" s="52">
        <v>14</v>
      </c>
      <c r="C25" s="35" t="s">
        <v>229</v>
      </c>
      <c r="D25" s="58" t="s">
        <v>230</v>
      </c>
      <c r="E25" s="59" t="s">
        <v>231</v>
      </c>
      <c r="F25" s="60" t="s">
        <v>192</v>
      </c>
      <c r="G25" s="53" t="s">
        <v>199</v>
      </c>
    </row>
    <row r="26" spans="2:7" ht="19.5" customHeight="1" x14ac:dyDescent="0.25">
      <c r="B26" s="48">
        <v>15</v>
      </c>
      <c r="C26" s="30" t="s">
        <v>232</v>
      </c>
      <c r="D26" s="61" t="s">
        <v>197</v>
      </c>
      <c r="E26" s="59" t="s">
        <v>231</v>
      </c>
      <c r="F26" s="60" t="s">
        <v>233</v>
      </c>
      <c r="G26" s="50" t="s">
        <v>193</v>
      </c>
    </row>
    <row r="27" spans="2:7" ht="19.5" customHeight="1" x14ac:dyDescent="0.25">
      <c r="B27" s="52">
        <v>16</v>
      </c>
      <c r="C27" s="35" t="s">
        <v>234</v>
      </c>
      <c r="D27" s="58" t="s">
        <v>235</v>
      </c>
      <c r="E27" s="59" t="s">
        <v>231</v>
      </c>
      <c r="F27" s="60" t="s">
        <v>192</v>
      </c>
      <c r="G27" s="53" t="s">
        <v>199</v>
      </c>
    </row>
    <row r="28" spans="2:7" ht="19.5" customHeight="1" x14ac:dyDescent="0.25">
      <c r="B28" s="48">
        <v>17</v>
      </c>
      <c r="C28" s="30" t="s">
        <v>236</v>
      </c>
      <c r="D28" s="61" t="s">
        <v>237</v>
      </c>
      <c r="E28" s="59" t="s">
        <v>231</v>
      </c>
      <c r="F28" s="60" t="s">
        <v>233</v>
      </c>
      <c r="G28" s="50" t="s">
        <v>193</v>
      </c>
    </row>
    <row r="29" spans="2:7" ht="19.5" customHeight="1" x14ac:dyDescent="0.25">
      <c r="B29" s="3" t="s">
        <v>238</v>
      </c>
      <c r="C29" s="3"/>
      <c r="D29" s="3"/>
      <c r="E29" s="3"/>
      <c r="F29" s="3"/>
      <c r="G29" s="3"/>
    </row>
    <row r="30" spans="2:7" ht="19.5" customHeight="1" x14ac:dyDescent="0.25">
      <c r="B30" s="52">
        <v>18</v>
      </c>
      <c r="C30" s="35" t="s">
        <v>239</v>
      </c>
      <c r="D30" s="58" t="s">
        <v>197</v>
      </c>
      <c r="E30" s="59" t="s">
        <v>240</v>
      </c>
      <c r="F30" s="60" t="s">
        <v>233</v>
      </c>
      <c r="G30" s="53" t="s">
        <v>199</v>
      </c>
    </row>
    <row r="31" spans="2:7" ht="19.5" customHeight="1" x14ac:dyDescent="0.25">
      <c r="B31" s="48">
        <v>19</v>
      </c>
      <c r="C31" s="30" t="s">
        <v>241</v>
      </c>
      <c r="D31" s="61" t="s">
        <v>197</v>
      </c>
      <c r="E31" s="59" t="s">
        <v>242</v>
      </c>
      <c r="F31" s="60" t="s">
        <v>243</v>
      </c>
      <c r="G31" s="50" t="s">
        <v>199</v>
      </c>
    </row>
    <row r="32" spans="2:7" ht="19.5" customHeight="1" x14ac:dyDescent="0.25">
      <c r="B32" s="52">
        <v>20</v>
      </c>
      <c r="C32" s="35" t="s">
        <v>244</v>
      </c>
      <c r="D32" s="58" t="s">
        <v>230</v>
      </c>
      <c r="E32" s="59" t="s">
        <v>242</v>
      </c>
      <c r="F32" s="60" t="s">
        <v>243</v>
      </c>
      <c r="G32" s="53" t="s">
        <v>193</v>
      </c>
    </row>
    <row r="33" spans="2:7" ht="19.5" customHeight="1" x14ac:dyDescent="0.25">
      <c r="B33" s="48">
        <v>21</v>
      </c>
      <c r="C33" s="30" t="s">
        <v>245</v>
      </c>
      <c r="D33" s="61" t="s">
        <v>246</v>
      </c>
      <c r="E33" s="59" t="s">
        <v>242</v>
      </c>
      <c r="F33" s="60" t="s">
        <v>243</v>
      </c>
      <c r="G33" s="50" t="s">
        <v>193</v>
      </c>
    </row>
    <row r="34" spans="2:7" ht="19.5" customHeight="1" x14ac:dyDescent="0.25">
      <c r="B34" s="52">
        <v>22</v>
      </c>
      <c r="C34" s="35" t="s">
        <v>247</v>
      </c>
      <c r="D34" s="58" t="s">
        <v>219</v>
      </c>
      <c r="E34" s="59" t="s">
        <v>248</v>
      </c>
      <c r="F34" s="60" t="s">
        <v>243</v>
      </c>
      <c r="G34" s="53" t="s">
        <v>199</v>
      </c>
    </row>
    <row r="35" spans="2:7" ht="19.5" customHeight="1" x14ac:dyDescent="0.25">
      <c r="B35" s="48">
        <v>23</v>
      </c>
      <c r="C35" s="30" t="s">
        <v>249</v>
      </c>
      <c r="D35" s="61" t="s">
        <v>235</v>
      </c>
      <c r="E35" s="59" t="s">
        <v>242</v>
      </c>
      <c r="F35" s="60" t="s">
        <v>233</v>
      </c>
      <c r="G35" s="50" t="s">
        <v>199</v>
      </c>
    </row>
    <row r="36" spans="2:7" ht="19.5" customHeight="1" x14ac:dyDescent="0.25">
      <c r="B36" s="3" t="s">
        <v>250</v>
      </c>
      <c r="C36" s="3"/>
      <c r="D36" s="3"/>
      <c r="E36" s="3"/>
      <c r="F36" s="3"/>
      <c r="G36" s="3"/>
    </row>
    <row r="37" spans="2:7" ht="19.5" customHeight="1" x14ac:dyDescent="0.25">
      <c r="B37" s="52">
        <v>24</v>
      </c>
      <c r="C37" s="35" t="s">
        <v>251</v>
      </c>
      <c r="D37" s="58" t="s">
        <v>246</v>
      </c>
      <c r="E37" s="59" t="s">
        <v>252</v>
      </c>
      <c r="F37" s="60" t="s">
        <v>243</v>
      </c>
      <c r="G37" s="53" t="s">
        <v>193</v>
      </c>
    </row>
    <row r="38" spans="2:7" ht="19.5" customHeight="1" x14ac:dyDescent="0.25">
      <c r="B38" s="48">
        <v>25</v>
      </c>
      <c r="C38" s="30" t="s">
        <v>253</v>
      </c>
      <c r="D38" s="61" t="s">
        <v>254</v>
      </c>
      <c r="E38" s="59" t="s">
        <v>252</v>
      </c>
      <c r="F38" s="60" t="s">
        <v>243</v>
      </c>
      <c r="G38" s="50" t="s">
        <v>193</v>
      </c>
    </row>
    <row r="39" spans="2:7" ht="19.5" customHeight="1" x14ac:dyDescent="0.25">
      <c r="B39" s="52">
        <v>26</v>
      </c>
      <c r="C39" s="35" t="s">
        <v>255</v>
      </c>
      <c r="D39" s="58" t="s">
        <v>256</v>
      </c>
      <c r="E39" s="59" t="s">
        <v>257</v>
      </c>
      <c r="F39" s="60" t="s">
        <v>243</v>
      </c>
      <c r="G39" s="53" t="s">
        <v>199</v>
      </c>
    </row>
    <row r="40" spans="2:7" ht="19.5" customHeight="1" x14ac:dyDescent="0.25">
      <c r="B40" s="48">
        <v>27</v>
      </c>
      <c r="C40" s="30" t="s">
        <v>258</v>
      </c>
      <c r="D40" s="61" t="s">
        <v>246</v>
      </c>
      <c r="E40" s="59" t="s">
        <v>259</v>
      </c>
      <c r="F40" s="60" t="s">
        <v>243</v>
      </c>
      <c r="G40" s="50" t="s">
        <v>193</v>
      </c>
    </row>
    <row r="41" spans="2:7" ht="19.5" customHeight="1" x14ac:dyDescent="0.25">
      <c r="B41" s="52">
        <v>28</v>
      </c>
      <c r="C41" s="35" t="s">
        <v>260</v>
      </c>
      <c r="D41" s="58" t="s">
        <v>208</v>
      </c>
      <c r="E41" s="59" t="s">
        <v>261</v>
      </c>
      <c r="F41" s="60" t="s">
        <v>243</v>
      </c>
      <c r="G41" s="53" t="s">
        <v>199</v>
      </c>
    </row>
  </sheetData>
  <mergeCells count="12">
    <mergeCell ref="B8:G8"/>
    <mergeCell ref="B14:G14"/>
    <mergeCell ref="B22:G22"/>
    <mergeCell ref="B29:G29"/>
    <mergeCell ref="B36:G36"/>
    <mergeCell ref="B2:G2"/>
    <mergeCell ref="B4:C4"/>
    <mergeCell ref="D4:E4"/>
    <mergeCell ref="F4:G4"/>
    <mergeCell ref="B5:C5"/>
    <mergeCell ref="D5:E5"/>
    <mergeCell ref="F5:G5"/>
  </mergeCells>
  <conditionalFormatting sqref="F8:F42">
    <cfRule type="cellIs" dxfId="4" priority="2" operator="equal">
      <formula>"✅"</formula>
    </cfRule>
    <cfRule type="cellIs" dxfId="3" priority="3" operator="equal">
      <formula>"❌"</formula>
    </cfRule>
    <cfRule type="cellIs" dxfId="2" priority="4" operator="equal">
      <formula>"⏳"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B4F9E"/>
  </sheetPr>
  <dimension ref="A2:J20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8.7109375" defaultRowHeight="15" x14ac:dyDescent="0.25"/>
  <cols>
    <col min="1" max="1" width="1" customWidth="1"/>
    <col min="2" max="2" width="18" customWidth="1"/>
    <col min="3" max="3" width="22" customWidth="1"/>
    <col min="4" max="4" width="18" customWidth="1"/>
    <col min="5" max="7" width="14" customWidth="1"/>
    <col min="8" max="8" width="18" customWidth="1"/>
    <col min="9" max="9" width="1" customWidth="1"/>
  </cols>
  <sheetData>
    <row r="2" spans="1:10" ht="37.5" customHeight="1" x14ac:dyDescent="0.25">
      <c r="A2" s="11"/>
      <c r="B2" s="4" t="s">
        <v>262</v>
      </c>
      <c r="C2" s="4"/>
      <c r="D2" s="4"/>
      <c r="E2" s="4"/>
      <c r="F2" s="4"/>
      <c r="G2" s="4"/>
      <c r="H2" s="4"/>
      <c r="I2" s="11"/>
    </row>
    <row r="3" spans="1:10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10" ht="21.75" customHeight="1" x14ac:dyDescent="0.25">
      <c r="B4" s="2" t="s">
        <v>263</v>
      </c>
      <c r="C4" s="2"/>
      <c r="D4" s="2" t="s">
        <v>264</v>
      </c>
      <c r="E4" s="2"/>
      <c r="F4" s="2" t="s">
        <v>265</v>
      </c>
      <c r="G4" s="2"/>
      <c r="H4" s="2" t="s">
        <v>266</v>
      </c>
      <c r="I4" s="2"/>
      <c r="J4" s="56"/>
    </row>
    <row r="5" spans="1:10" ht="34.5" customHeight="1" x14ac:dyDescent="0.25">
      <c r="B5" s="1">
        <f>COUNTA(B8:B30)</f>
        <v>13</v>
      </c>
      <c r="C5" s="1"/>
      <c r="D5" s="1">
        <f>COUNTIF(F8:F30,"✅ Bestätigt")</f>
        <v>0</v>
      </c>
      <c r="E5" s="1"/>
      <c r="F5" s="1">
        <f>COUNTIF(F8:F30,"❌ Offen")</f>
        <v>0</v>
      </c>
      <c r="G5" s="1"/>
      <c r="H5" s="1">
        <f>COUNTIF(F8:F30,"📋 Angefragt")</f>
        <v>0</v>
      </c>
      <c r="I5" s="1"/>
      <c r="J5" s="62">
        <f>COUNTIF(F8:F30,"✅ Bestätigt")</f>
        <v>0</v>
      </c>
    </row>
    <row r="6" spans="1:10" ht="7.5" customHeight="1" x14ac:dyDescent="0.25">
      <c r="A6" s="14"/>
      <c r="B6" s="14"/>
      <c r="C6" s="14"/>
      <c r="D6" s="14"/>
      <c r="E6" s="14"/>
      <c r="F6" s="14"/>
      <c r="G6" s="14"/>
      <c r="H6" s="14"/>
      <c r="I6" s="14"/>
    </row>
    <row r="7" spans="1:10" ht="21.75" customHeight="1" x14ac:dyDescent="0.25">
      <c r="B7" s="29" t="s">
        <v>185</v>
      </c>
      <c r="C7" s="29" t="s">
        <v>267</v>
      </c>
      <c r="D7" s="29" t="s">
        <v>268</v>
      </c>
      <c r="E7" s="29" t="s">
        <v>269</v>
      </c>
      <c r="F7" s="29" t="s">
        <v>270</v>
      </c>
      <c r="G7" s="29" t="s">
        <v>44</v>
      </c>
      <c r="H7" s="29" t="s">
        <v>271</v>
      </c>
    </row>
    <row r="8" spans="1:10" ht="21.75" customHeight="1" x14ac:dyDescent="0.25">
      <c r="B8" s="30" t="s">
        <v>201</v>
      </c>
      <c r="C8" s="30" t="s">
        <v>272</v>
      </c>
      <c r="D8" s="30" t="s">
        <v>273</v>
      </c>
      <c r="E8" s="30" t="s">
        <v>274</v>
      </c>
      <c r="F8" s="31">
        <v>2800</v>
      </c>
      <c r="G8" s="49" t="s">
        <v>275</v>
      </c>
      <c r="H8" s="33" t="s">
        <v>276</v>
      </c>
    </row>
    <row r="9" spans="1:10" ht="21.75" customHeight="1" x14ac:dyDescent="0.25">
      <c r="B9" s="35" t="s">
        <v>221</v>
      </c>
      <c r="C9" s="35" t="s">
        <v>277</v>
      </c>
      <c r="D9" s="35" t="s">
        <v>278</v>
      </c>
      <c r="E9" s="35" t="s">
        <v>279</v>
      </c>
      <c r="F9" s="31">
        <v>6180</v>
      </c>
      <c r="G9" s="49" t="s">
        <v>54</v>
      </c>
      <c r="H9" s="37" t="s">
        <v>280</v>
      </c>
    </row>
    <row r="10" spans="1:10" ht="21.75" customHeight="1" x14ac:dyDescent="0.25">
      <c r="B10" s="30" t="s">
        <v>281</v>
      </c>
      <c r="C10" s="30" t="s">
        <v>282</v>
      </c>
      <c r="D10" s="30" t="s">
        <v>283</v>
      </c>
      <c r="E10" s="30" t="s">
        <v>284</v>
      </c>
      <c r="F10" s="31">
        <v>1800</v>
      </c>
      <c r="G10" s="49" t="s">
        <v>275</v>
      </c>
      <c r="H10" s="33" t="s">
        <v>285</v>
      </c>
    </row>
    <row r="11" spans="1:10" ht="21.75" customHeight="1" x14ac:dyDescent="0.25">
      <c r="B11" s="35" t="s">
        <v>286</v>
      </c>
      <c r="C11" s="35" t="s">
        <v>287</v>
      </c>
      <c r="D11" s="35" t="s">
        <v>288</v>
      </c>
      <c r="E11" s="35" t="s">
        <v>289</v>
      </c>
      <c r="F11" s="31">
        <v>1100</v>
      </c>
      <c r="G11" s="49" t="s">
        <v>54</v>
      </c>
      <c r="H11" s="37" t="s">
        <v>290</v>
      </c>
    </row>
    <row r="12" spans="1:10" ht="21.75" customHeight="1" x14ac:dyDescent="0.25">
      <c r="B12" s="30" t="s">
        <v>291</v>
      </c>
      <c r="C12" s="30" t="s">
        <v>292</v>
      </c>
      <c r="D12" s="30" t="s">
        <v>293</v>
      </c>
      <c r="E12" s="30" t="s">
        <v>294</v>
      </c>
      <c r="F12" s="31">
        <v>900</v>
      </c>
      <c r="G12" s="49" t="s">
        <v>275</v>
      </c>
      <c r="H12" s="33" t="s">
        <v>295</v>
      </c>
    </row>
    <row r="13" spans="1:10" ht="21.75" customHeight="1" x14ac:dyDescent="0.25">
      <c r="B13" s="35" t="s">
        <v>296</v>
      </c>
      <c r="C13" s="35" t="s">
        <v>297</v>
      </c>
      <c r="D13" s="35" t="s">
        <v>298</v>
      </c>
      <c r="E13" s="35" t="s">
        <v>299</v>
      </c>
      <c r="F13" s="31">
        <v>650</v>
      </c>
      <c r="G13" s="49" t="s">
        <v>54</v>
      </c>
      <c r="H13" s="37" t="s">
        <v>300</v>
      </c>
    </row>
    <row r="14" spans="1:10" ht="21.75" customHeight="1" x14ac:dyDescent="0.25">
      <c r="B14" s="30" t="s">
        <v>301</v>
      </c>
      <c r="C14" s="30" t="s">
        <v>302</v>
      </c>
      <c r="D14" s="30" t="s">
        <v>303</v>
      </c>
      <c r="E14" s="30" t="s">
        <v>304</v>
      </c>
      <c r="F14" s="31">
        <v>600</v>
      </c>
      <c r="G14" s="49" t="s">
        <v>275</v>
      </c>
      <c r="H14" s="33" t="s">
        <v>305</v>
      </c>
    </row>
    <row r="15" spans="1:10" ht="21.75" customHeight="1" x14ac:dyDescent="0.25">
      <c r="B15" s="35" t="s">
        <v>306</v>
      </c>
      <c r="C15" s="35" t="s">
        <v>307</v>
      </c>
      <c r="D15" s="35" t="s">
        <v>308</v>
      </c>
      <c r="E15" s="35" t="s">
        <v>309</v>
      </c>
      <c r="F15" s="31">
        <v>480</v>
      </c>
      <c r="G15" s="49" t="s">
        <v>275</v>
      </c>
      <c r="H15" s="37" t="s">
        <v>310</v>
      </c>
    </row>
    <row r="16" spans="1:10" ht="21.75" customHeight="1" x14ac:dyDescent="0.25">
      <c r="B16" s="30" t="s">
        <v>311</v>
      </c>
      <c r="C16" s="30" t="s">
        <v>312</v>
      </c>
      <c r="D16" s="30" t="s">
        <v>313</v>
      </c>
      <c r="E16" s="30" t="s">
        <v>314</v>
      </c>
      <c r="F16" s="31">
        <v>320</v>
      </c>
      <c r="G16" s="49" t="s">
        <v>315</v>
      </c>
      <c r="H16" s="33" t="s">
        <v>316</v>
      </c>
    </row>
    <row r="17" spans="2:8" ht="21.75" customHeight="1" x14ac:dyDescent="0.25">
      <c r="B17" s="35" t="s">
        <v>317</v>
      </c>
      <c r="C17" s="35" t="s">
        <v>318</v>
      </c>
      <c r="D17" s="35" t="s">
        <v>319</v>
      </c>
      <c r="E17" s="35" t="s">
        <v>320</v>
      </c>
      <c r="F17" s="31">
        <v>380</v>
      </c>
      <c r="G17" s="49" t="s">
        <v>73</v>
      </c>
      <c r="H17" s="37" t="s">
        <v>321</v>
      </c>
    </row>
    <row r="18" spans="2:8" ht="21.75" customHeight="1" x14ac:dyDescent="0.25">
      <c r="B18" s="30" t="s">
        <v>322</v>
      </c>
      <c r="C18" s="30" t="s">
        <v>323</v>
      </c>
      <c r="D18" s="30" t="s">
        <v>324</v>
      </c>
      <c r="E18" s="30" t="s">
        <v>325</v>
      </c>
      <c r="F18" s="31">
        <v>450</v>
      </c>
      <c r="G18" s="49" t="s">
        <v>54</v>
      </c>
      <c r="H18" s="33" t="s">
        <v>326</v>
      </c>
    </row>
    <row r="19" spans="2:8" ht="21.75" customHeight="1" x14ac:dyDescent="0.25">
      <c r="B19" s="35" t="s">
        <v>327</v>
      </c>
      <c r="C19" s="35" t="s">
        <v>328</v>
      </c>
      <c r="D19" s="35" t="s">
        <v>329</v>
      </c>
      <c r="E19" s="35" t="s">
        <v>330</v>
      </c>
      <c r="F19" s="31">
        <v>350</v>
      </c>
      <c r="G19" s="49" t="s">
        <v>275</v>
      </c>
      <c r="H19" s="37" t="s">
        <v>331</v>
      </c>
    </row>
    <row r="20" spans="2:8" ht="21.75" customHeight="1" x14ac:dyDescent="0.25">
      <c r="B20" s="30" t="s">
        <v>332</v>
      </c>
      <c r="C20" s="30" t="s">
        <v>333</v>
      </c>
      <c r="D20" s="30" t="s">
        <v>334</v>
      </c>
      <c r="E20" s="30" t="s">
        <v>335</v>
      </c>
      <c r="F20" s="31">
        <v>280</v>
      </c>
      <c r="G20" s="49" t="s">
        <v>275</v>
      </c>
      <c r="H20" s="33" t="s">
        <v>336</v>
      </c>
    </row>
  </sheetData>
  <mergeCells count="9">
    <mergeCell ref="B5:C5"/>
    <mergeCell ref="D5:E5"/>
    <mergeCell ref="F5:G5"/>
    <mergeCell ref="H5:I5"/>
    <mergeCell ref="B2:H2"/>
    <mergeCell ref="B4:C4"/>
    <mergeCell ref="D4:E4"/>
    <mergeCell ref="F4:G4"/>
    <mergeCell ref="H4:I4"/>
  </mergeCells>
  <conditionalFormatting sqref="G8:G30">
    <cfRule type="cellIs" dxfId="1" priority="2" operator="equal">
      <formula>"✅ Bestätigt"</formula>
    </cfRule>
    <cfRule type="cellIs" dxfId="0" priority="3" operator="equal">
      <formula>"❌ Offen"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4711A"/>
  </sheetPr>
  <dimension ref="A2:F2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1" customWidth="1"/>
    <col min="2" max="2" width="12" customWidth="1"/>
    <col min="3" max="3" width="28" customWidth="1"/>
    <col min="4" max="4" width="24" customWidth="1"/>
    <col min="5" max="5" width="20" customWidth="1"/>
    <col min="6" max="6" width="1" customWidth="1"/>
  </cols>
  <sheetData>
    <row r="2" spans="1:6" ht="37.5" customHeight="1" x14ac:dyDescent="0.25">
      <c r="A2" s="11"/>
      <c r="B2" s="4" t="s">
        <v>337</v>
      </c>
      <c r="C2" s="4"/>
      <c r="D2" s="4"/>
      <c r="E2" s="4"/>
      <c r="F2" s="11"/>
    </row>
    <row r="3" spans="1:6" ht="4.5" customHeight="1" x14ac:dyDescent="0.25">
      <c r="A3" s="12"/>
      <c r="B3" s="12"/>
      <c r="C3" s="12"/>
      <c r="D3" s="12"/>
      <c r="E3" s="12"/>
      <c r="F3" s="12"/>
    </row>
    <row r="5" spans="1:6" ht="21.75" customHeight="1" x14ac:dyDescent="0.25">
      <c r="B5" s="29" t="s">
        <v>338</v>
      </c>
      <c r="C5" s="29" t="s">
        <v>339</v>
      </c>
      <c r="D5" s="29" t="s">
        <v>340</v>
      </c>
      <c r="E5" s="29" t="s">
        <v>341</v>
      </c>
    </row>
    <row r="6" spans="1:6" ht="21.75" customHeight="1" x14ac:dyDescent="0.25">
      <c r="B6" s="3" t="s">
        <v>342</v>
      </c>
      <c r="C6" s="3"/>
      <c r="D6" s="3"/>
      <c r="E6" s="3"/>
    </row>
    <row r="7" spans="1:6" ht="21.75" customHeight="1" x14ac:dyDescent="0.25">
      <c r="B7" s="63" t="s">
        <v>343</v>
      </c>
      <c r="C7" s="49" t="s">
        <v>344</v>
      </c>
      <c r="D7" s="64" t="s">
        <v>345</v>
      </c>
      <c r="E7" s="30" t="s">
        <v>333</v>
      </c>
    </row>
    <row r="8" spans="1:6" ht="21.75" customHeight="1" x14ac:dyDescent="0.25">
      <c r="B8" s="63" t="s">
        <v>346</v>
      </c>
      <c r="C8" s="49" t="s">
        <v>347</v>
      </c>
      <c r="D8" s="65" t="s">
        <v>348</v>
      </c>
      <c r="E8" s="35" t="s">
        <v>349</v>
      </c>
    </row>
    <row r="9" spans="1:6" ht="21.75" customHeight="1" x14ac:dyDescent="0.25">
      <c r="B9" s="63" t="s">
        <v>350</v>
      </c>
      <c r="C9" s="49" t="s">
        <v>351</v>
      </c>
      <c r="D9" s="64" t="s">
        <v>352</v>
      </c>
      <c r="E9" s="30" t="s">
        <v>353</v>
      </c>
    </row>
    <row r="10" spans="1:6" ht="21.75" customHeight="1" x14ac:dyDescent="0.25">
      <c r="B10" s="63" t="s">
        <v>354</v>
      </c>
      <c r="C10" s="49" t="s">
        <v>355</v>
      </c>
      <c r="D10" s="65" t="s">
        <v>356</v>
      </c>
      <c r="E10" s="35" t="s">
        <v>357</v>
      </c>
    </row>
    <row r="11" spans="1:6" ht="21.75" customHeight="1" x14ac:dyDescent="0.25">
      <c r="B11" s="63" t="s">
        <v>358</v>
      </c>
      <c r="C11" s="49" t="s">
        <v>359</v>
      </c>
      <c r="D11" s="64" t="s">
        <v>360</v>
      </c>
      <c r="E11" s="30" t="s">
        <v>328</v>
      </c>
    </row>
    <row r="12" spans="1:6" ht="21.75" customHeight="1" x14ac:dyDescent="0.25">
      <c r="B12" s="63" t="s">
        <v>361</v>
      </c>
      <c r="C12" s="49" t="s">
        <v>362</v>
      </c>
      <c r="D12" s="65" t="s">
        <v>363</v>
      </c>
      <c r="E12" s="35" t="s">
        <v>364</v>
      </c>
    </row>
    <row r="13" spans="1:6" ht="21.75" customHeight="1" x14ac:dyDescent="0.25">
      <c r="B13" s="3" t="s">
        <v>365</v>
      </c>
      <c r="C13" s="3"/>
      <c r="D13" s="3"/>
      <c r="E13" s="3"/>
    </row>
    <row r="14" spans="1:6" ht="21.75" customHeight="1" x14ac:dyDescent="0.25">
      <c r="B14" s="63" t="s">
        <v>366</v>
      </c>
      <c r="C14" s="49" t="s">
        <v>367</v>
      </c>
      <c r="D14" s="65" t="s">
        <v>368</v>
      </c>
      <c r="E14" s="35" t="s">
        <v>369</v>
      </c>
    </row>
    <row r="15" spans="1:6" ht="21.75" customHeight="1" x14ac:dyDescent="0.25">
      <c r="B15" s="63" t="s">
        <v>370</v>
      </c>
      <c r="C15" s="49" t="s">
        <v>371</v>
      </c>
      <c r="D15" s="64" t="s">
        <v>372</v>
      </c>
      <c r="E15" s="30" t="s">
        <v>353</v>
      </c>
    </row>
    <row r="16" spans="1:6" ht="21.75" customHeight="1" x14ac:dyDescent="0.25">
      <c r="B16" s="3" t="s">
        <v>373</v>
      </c>
      <c r="C16" s="3"/>
      <c r="D16" s="3"/>
      <c r="E16" s="3"/>
    </row>
    <row r="17" spans="2:5" ht="21.75" customHeight="1" x14ac:dyDescent="0.25">
      <c r="B17" s="63" t="s">
        <v>374</v>
      </c>
      <c r="C17" s="49" t="s">
        <v>375</v>
      </c>
      <c r="D17" s="64" t="s">
        <v>376</v>
      </c>
      <c r="E17" s="30" t="s">
        <v>377</v>
      </c>
    </row>
    <row r="18" spans="2:5" ht="21.75" customHeight="1" x14ac:dyDescent="0.25">
      <c r="B18" s="63" t="s">
        <v>378</v>
      </c>
      <c r="C18" s="49" t="s">
        <v>379</v>
      </c>
      <c r="D18" s="65" t="s">
        <v>380</v>
      </c>
      <c r="E18" s="35" t="s">
        <v>381</v>
      </c>
    </row>
    <row r="19" spans="2:5" ht="21.75" customHeight="1" x14ac:dyDescent="0.25">
      <c r="B19" s="63" t="s">
        <v>382</v>
      </c>
      <c r="C19" s="49" t="s">
        <v>362</v>
      </c>
      <c r="D19" s="64" t="s">
        <v>383</v>
      </c>
      <c r="E19" s="30" t="s">
        <v>384</v>
      </c>
    </row>
    <row r="20" spans="2:5" ht="21.75" customHeight="1" x14ac:dyDescent="0.25">
      <c r="B20" s="63" t="s">
        <v>385</v>
      </c>
      <c r="C20" s="49" t="s">
        <v>386</v>
      </c>
      <c r="D20" s="65" t="s">
        <v>387</v>
      </c>
      <c r="E20" s="35" t="s">
        <v>388</v>
      </c>
    </row>
    <row r="21" spans="2:5" ht="21.75" customHeight="1" x14ac:dyDescent="0.25">
      <c r="B21" s="63" t="s">
        <v>389</v>
      </c>
      <c r="C21" s="49" t="s">
        <v>390</v>
      </c>
      <c r="D21" s="64" t="s">
        <v>391</v>
      </c>
      <c r="E21" s="30" t="s">
        <v>388</v>
      </c>
    </row>
    <row r="22" spans="2:5" ht="21.75" customHeight="1" x14ac:dyDescent="0.25">
      <c r="B22" s="63" t="s">
        <v>392</v>
      </c>
      <c r="C22" s="49" t="s">
        <v>393</v>
      </c>
      <c r="D22" s="65" t="s">
        <v>394</v>
      </c>
      <c r="E22" s="35" t="s">
        <v>388</v>
      </c>
    </row>
    <row r="23" spans="2:5" ht="21.75" customHeight="1" x14ac:dyDescent="0.25">
      <c r="B23" s="63" t="s">
        <v>395</v>
      </c>
      <c r="C23" s="49" t="s">
        <v>396</v>
      </c>
      <c r="D23" s="64" t="s">
        <v>397</v>
      </c>
      <c r="E23" s="30" t="s">
        <v>388</v>
      </c>
    </row>
    <row r="24" spans="2:5" ht="21.75" customHeight="1" x14ac:dyDescent="0.25">
      <c r="B24" s="63" t="s">
        <v>398</v>
      </c>
      <c r="C24" s="49" t="s">
        <v>399</v>
      </c>
      <c r="D24" s="65" t="s">
        <v>400</v>
      </c>
      <c r="E24" s="35" t="s">
        <v>388</v>
      </c>
    </row>
    <row r="25" spans="2:5" ht="21.75" customHeight="1" x14ac:dyDescent="0.25">
      <c r="B25" s="63" t="s">
        <v>401</v>
      </c>
      <c r="C25" s="49" t="s">
        <v>402</v>
      </c>
      <c r="D25" s="64" t="s">
        <v>403</v>
      </c>
      <c r="E25" s="30" t="s">
        <v>388</v>
      </c>
    </row>
    <row r="26" spans="2:5" ht="21.75" customHeight="1" x14ac:dyDescent="0.25">
      <c r="B26" s="63" t="s">
        <v>404</v>
      </c>
      <c r="C26" s="49" t="s">
        <v>405</v>
      </c>
      <c r="D26" s="65" t="s">
        <v>406</v>
      </c>
      <c r="E26" s="35" t="s">
        <v>407</v>
      </c>
    </row>
    <row r="27" spans="2:5" ht="21.75" customHeight="1" x14ac:dyDescent="0.25">
      <c r="B27" s="63" t="s">
        <v>408</v>
      </c>
      <c r="C27" s="49" t="s">
        <v>409</v>
      </c>
      <c r="D27" s="64" t="s">
        <v>410</v>
      </c>
      <c r="E27" s="30" t="s">
        <v>388</v>
      </c>
    </row>
  </sheetData>
  <mergeCells count="4">
    <mergeCell ref="B2:E2"/>
    <mergeCell ref="B6:E6"/>
    <mergeCell ref="B13:E13"/>
    <mergeCell ref="B16:E1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Übersicht</vt:lpstr>
      <vt:lpstr>Budget</vt:lpstr>
      <vt:lpstr>Gästeliste</vt:lpstr>
      <vt:lpstr>Checkliste</vt:lpstr>
      <vt:lpstr>Dienstleister</vt:lpstr>
      <vt:lpstr>Tagesablauf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2026-09-04T05:22:36Z</dcterms:created>
  <dcterms:modified xsi:type="dcterms:W3CDTF">2026-09-05T08:56:43Z</dcterms:modified>
  <dc:language>en-US</dc:language>
</cp:coreProperties>
</file>