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shikawa-Diagramm" sheetId="1" state="visible" r:id="rId3"/>
    <sheet name="Ursachenanalys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<sst xmlns="http://schemas.openxmlformats.org/spreadsheetml/2006/main" count="215" uniqueCount="154">
  <si>
    <t xml:space="preserve">ISHIKAWA-DIAGRAMM (Ursache-Wirkungs-Diagramm)</t>
  </si>
  <si>
    <t xml:space="preserve">Fischgrätendiagramm nach der 6M-Methode  ·  Vorlage  ·  Stand 2026</t>
  </si>
  <si>
    <t xml:space="preserve">Problem / Wirkung</t>
  </si>
  <si>
    <t xml:space="preserve">Steigende Fehlerquote im Prozess (Beispiel)</t>
  </si>
  <si>
    <t xml:space="preserve">Analyse-Nr.</t>
  </si>
  <si>
    <t xml:space="preserve">ISH-2026-001</t>
  </si>
  <si>
    <t xml:space="preserve">Zielzustand</t>
  </si>
  <si>
    <t xml:space="preserve">Fehlerquote nachhaltig auf &lt; 1 % senken</t>
  </si>
  <si>
    <t xml:space="preserve">Datum</t>
  </si>
  <si>
    <t xml:space="preserve">09.03.2026</t>
  </si>
  <si>
    <t xml:space="preserve">Bereich / Prozess</t>
  </si>
  <si>
    <t xml:space="preserve">Allgemeiner Beispielprozess</t>
  </si>
  <si>
    <t xml:space="preserve">Moderation</t>
  </si>
  <si>
    <t xml:space="preserve">QM-Team · Max Mustermann</t>
  </si>
  <si>
    <t xml:space="preserve">Mensch</t>
  </si>
  <si>
    <t xml:space="preserve">Maschine</t>
  </si>
  <si>
    <t xml:space="preserve">Material</t>
  </si>
  <si>
    <t xml:space="preserve">PROBLEM / WIRKUNG</t>
  </si>
  <si>
    <t xml:space="preserve">Methode</t>
  </si>
  <si>
    <t xml:space="preserve">Messung</t>
  </si>
  <si>
    <t xml:space="preserve">Mitwelt</t>
  </si>
  <si>
    <t xml:space="preserve">6M-METHODE</t>
  </si>
  <si>
    <t xml:space="preserve">Kopf = Problem/Wirkung  ·  Gräten = Ursachenkategorien (Mensch · Maschine · Material · Methode · Messung · Mitwelt).  Ursachen je Kategorie, Bewertung und Priorisierung im Tabellenblatt „Ursachenanalyse“ erfassen.</t>
  </si>
  <si>
    <t xml:space="preserve">ISHIKAWA-DIAGRAMM  ·  URSACHE-WIRKUNGS-ANALYSE</t>
  </si>
  <si>
    <t xml:space="preserve">Ursachen strukturiert erfassen, bewerten und priorisieren  ·  Methode 6M (Mensch · Maschine · Material · Methode · Messung · Mitwelt)</t>
  </si>
  <si>
    <t xml:space="preserve">Analysiertes Problem</t>
  </si>
  <si>
    <t xml:space="preserve">Nr.</t>
  </si>
  <si>
    <t xml:space="preserve">Kategorie
(6M)</t>
  </si>
  <si>
    <t xml:space="preserve">Ursache / Grät</t>
  </si>
  <si>
    <t xml:space="preserve">Mögliche Grundursache (Detail)</t>
  </si>
  <si>
    <t xml:space="preserve">Auswir-
kung (1–5)</t>
  </si>
  <si>
    <t xml:space="preserve">Wahr-
schein. (1–5)</t>
  </si>
  <si>
    <t xml:space="preserve">Prio-
Zahl</t>
  </si>
  <si>
    <t xml:space="preserve">Prioritäts-
stufe</t>
  </si>
  <si>
    <t xml:space="preserve">Rang</t>
  </si>
  <si>
    <t xml:space="preserve">Maßnahme</t>
  </si>
  <si>
    <t xml:space="preserve">Verant-
wortlich</t>
  </si>
  <si>
    <t xml:space="preserve">Termin</t>
  </si>
  <si>
    <t xml:space="preserve">Status</t>
  </si>
  <si>
    <t xml:space="preserve">LEGENDE &amp; BEWERTUNG</t>
  </si>
  <si>
    <t xml:space="preserve">Unzureichende Einarbeitung neuer Mitarbeiter</t>
  </si>
  <si>
    <t xml:space="preserve">Kein strukturierter Einarbeitungsplan vorhanden</t>
  </si>
  <si>
    <t xml:space="preserve">Strukturierten Einarbeitungsplan mit Paten-System einführen</t>
  </si>
  <si>
    <t xml:space="preserve">Teamleitung</t>
  </si>
  <si>
    <t xml:space="preserve">31.03.2026</t>
  </si>
  <si>
    <t xml:space="preserve">In Bearbeitung</t>
  </si>
  <si>
    <t xml:space="preserve">Bewertungsskala 1–5</t>
  </si>
  <si>
    <t xml:space="preserve">Fehlende Schulung zur Arbeitsanweisung</t>
  </si>
  <si>
    <t xml:space="preserve">Schulungen finden unregelmäßig statt</t>
  </si>
  <si>
    <t xml:space="preserve">Jährlichen Schulungsplan festlegen und dokumentieren</t>
  </si>
  <si>
    <t xml:space="preserve">Personalentw.</t>
  </si>
  <si>
    <t xml:space="preserve">30.04.2026</t>
  </si>
  <si>
    <t xml:space="preserve">Offen</t>
  </si>
  <si>
    <t xml:space="preserve">1</t>
  </si>
  <si>
    <t xml:space="preserve">sehr gering</t>
  </si>
  <si>
    <t xml:space="preserve">Hohe Arbeitsbelastung / Zeitdruck</t>
  </si>
  <si>
    <t xml:space="preserve">Personalkapazität in Spitzenzeiten zu gering</t>
  </si>
  <si>
    <t xml:space="preserve">Kapazitätsplanung prüfen, Puffer einplanen</t>
  </si>
  <si>
    <t xml:space="preserve">15.05.2026</t>
  </si>
  <si>
    <t xml:space="preserve">2</t>
  </si>
  <si>
    <t xml:space="preserve">gering</t>
  </si>
  <si>
    <t xml:space="preserve">Unklare Verantwortlichkeiten</t>
  </si>
  <si>
    <t xml:space="preserve">Zuständigkeiten nicht eindeutig geregelt</t>
  </si>
  <si>
    <t xml:space="preserve">Rollen in der Prozessbeschreibung festlegen</t>
  </si>
  <si>
    <t xml:space="preserve">Prozessmanager</t>
  </si>
  <si>
    <t xml:space="preserve">28.02.2026</t>
  </si>
  <si>
    <t xml:space="preserve">Umgesetzt</t>
  </si>
  <si>
    <t xml:space="preserve">3</t>
  </si>
  <si>
    <t xml:space="preserve">mittel</t>
  </si>
  <si>
    <t xml:space="preserve">Fehlende vorbeugende Wartung</t>
  </si>
  <si>
    <t xml:space="preserve">Wartung erfolgt nur reaktiv bei Ausfall</t>
  </si>
  <si>
    <t xml:space="preserve">Wartungsplan (TPM) einführen und einhalten</t>
  </si>
  <si>
    <t xml:space="preserve">Instandhaltung</t>
  </si>
  <si>
    <t xml:space="preserve">4</t>
  </si>
  <si>
    <t xml:space="preserve">hoch</t>
  </si>
  <si>
    <t xml:space="preserve">Veraltete Ausrüstung</t>
  </si>
  <si>
    <t xml:space="preserve">Anlage entspricht nicht mehr dem Stand der Technik</t>
  </si>
  <si>
    <t xml:space="preserve">Investitionsbedarf prüfen, Ersatzbeschaffung planen</t>
  </si>
  <si>
    <t xml:space="preserve">Betriebsleitung</t>
  </si>
  <si>
    <t xml:space="preserve">30.09.2026</t>
  </si>
  <si>
    <t xml:space="preserve">5</t>
  </si>
  <si>
    <t xml:space="preserve">sehr hoch</t>
  </si>
  <si>
    <t xml:space="preserve">Häufige Rüstfehler</t>
  </si>
  <si>
    <t xml:space="preserve">Rüstvorgang nicht standardisiert</t>
  </si>
  <si>
    <t xml:space="preserve">Rüstprozess standardisieren (SMED), Checkliste erstellen</t>
  </si>
  <si>
    <t xml:space="preserve">Fertigung</t>
  </si>
  <si>
    <t xml:space="preserve">15.06.2026</t>
  </si>
  <si>
    <t xml:space="preserve">Schwankende Qualität von Zulieferteilen</t>
  </si>
  <si>
    <t xml:space="preserve">Lieferantenqualität nicht ausreichend gesichert</t>
  </si>
  <si>
    <t xml:space="preserve">Lieferantenbewertung und Reklamationsprozess etablieren</t>
  </si>
  <si>
    <t xml:space="preserve">Einkauf</t>
  </si>
  <si>
    <t xml:space="preserve">Prio-Zahl</t>
  </si>
  <si>
    <t xml:space="preserve">Auswirkung × Wahrscheinlichkeit</t>
  </si>
  <si>
    <t xml:space="preserve">Fehlende Wareneingangsprüfung</t>
  </si>
  <si>
    <t xml:space="preserve">Kein verbindlicher Prüfplan im Wareneingang</t>
  </si>
  <si>
    <t xml:space="preserve">Wareneingangsprüfung mit Stichprobenplan einführen</t>
  </si>
  <si>
    <t xml:space="preserve">Qualitätssich.</t>
  </si>
  <si>
    <t xml:space="preserve">Hoch</t>
  </si>
  <si>
    <t xml:space="preserve">Prio-Zahl 15–25</t>
  </si>
  <si>
    <t xml:space="preserve">Unklare Materialkennzeichnung</t>
  </si>
  <si>
    <t xml:space="preserve">Kennzeichnung uneinheitlich und unvollständig</t>
  </si>
  <si>
    <t xml:space="preserve">Eindeutige Etikettierung / Kennzeichnung einführen</t>
  </si>
  <si>
    <t xml:space="preserve">Logistik</t>
  </si>
  <si>
    <t xml:space="preserve">31.05.2026</t>
  </si>
  <si>
    <t xml:space="preserve">Mittel</t>
  </si>
  <si>
    <t xml:space="preserve">Prio-Zahl 8–14</t>
  </si>
  <si>
    <t xml:space="preserve">Veraltete / unklare Arbeitsanweisungen</t>
  </si>
  <si>
    <t xml:space="preserve">Dokumente nicht aktuell und schwer verständlich</t>
  </si>
  <si>
    <t xml:space="preserve">Arbeitsanweisungen aktualisieren und visualisieren</t>
  </si>
  <si>
    <t xml:space="preserve">QM</t>
  </si>
  <si>
    <t xml:space="preserve">30.06.2026</t>
  </si>
  <si>
    <t xml:space="preserve">Niedrig</t>
  </si>
  <si>
    <t xml:space="preserve">Prio-Zahl 1–7</t>
  </si>
  <si>
    <t xml:space="preserve">Fehlende Standardisierung</t>
  </si>
  <si>
    <t xml:space="preserve">Abläufe je nach Person unterschiedlich</t>
  </si>
  <si>
    <t xml:space="preserve">Prozessstandards definieren und schulen</t>
  </si>
  <si>
    <t xml:space="preserve">31.07.2026</t>
  </si>
  <si>
    <t xml:space="preserve">Kein definierter Prüfschritt</t>
  </si>
  <si>
    <t xml:space="preserve">Qualitätsprüfung nicht fest im Ablauf verankert</t>
  </si>
  <si>
    <t xml:space="preserve">Verbindlichen Prüfschritt in den Ablauf integrieren</t>
  </si>
  <si>
    <t xml:space="preserve">Eingabefelder</t>
  </si>
  <si>
    <t xml:space="preserve">weiße Zellen ausfüllen</t>
  </si>
  <si>
    <t xml:space="preserve">Nicht kalibrierte Messmittel</t>
  </si>
  <si>
    <t xml:space="preserve">Kalibrierintervalle nicht definiert</t>
  </si>
  <si>
    <t xml:space="preserve">Kalibrierintervalle festlegen und dokumentieren</t>
  </si>
  <si>
    <t xml:space="preserve">Berechnet</t>
  </si>
  <si>
    <t xml:space="preserve">Prio-Zahl, Stufe, Rang</t>
  </si>
  <si>
    <t xml:space="preserve">Fehlende Kennzahlen / Monitoring</t>
  </si>
  <si>
    <t xml:space="preserve">Prozessleistung wird nicht regelmäßig gemessen</t>
  </si>
  <si>
    <t xml:space="preserve">Kennzahlen-Dashboard einführen, regelmäßig auswerten</t>
  </si>
  <si>
    <t xml:space="preserve">Controlling</t>
  </si>
  <si>
    <t xml:space="preserve">Schlechte Beleuchtung am Arbeitsplatz</t>
  </si>
  <si>
    <t xml:space="preserve">Lichtverhältnisse nicht normgerecht</t>
  </si>
  <si>
    <t xml:space="preserve">Beleuchtung gemäß Norm verbessern</t>
  </si>
  <si>
    <t xml:space="preserve">Facility Mgmt.</t>
  </si>
  <si>
    <t xml:space="preserve">So arbeiten Sie mit der Vorlage:
1) Problem im Blatt „Ishikawa-Diagramm“ eintragen.
2) Ursachen je Kategorie hier erfassen.
3) Auswirkung &amp; Wahrscheinlichkeit bewerten.
4) Nach Prio-Zahl / Rang Maßnahmen ableiten.</t>
  </si>
  <si>
    <t xml:space="preserve">Störende Geräuschkulisse</t>
  </si>
  <si>
    <t xml:space="preserve">Lärm beeinträchtigt Konzentration</t>
  </si>
  <si>
    <t xml:space="preserve">Lärmquellen reduzieren, Trennwände prüfen</t>
  </si>
  <si>
    <t xml:space="preserve">31.08.2026</t>
  </si>
  <si>
    <t xml:space="preserve">Verworfen</t>
  </si>
  <si>
    <t xml:space="preserve">Unordnung am Arbeitsplatz</t>
  </si>
  <si>
    <t xml:space="preserve">5S nicht eingeführt</t>
  </si>
  <si>
    <t xml:space="preserve">5S-Methode einführen und regelmäßige Audits</t>
  </si>
  <si>
    <t xml:space="preserve">AUSWERTUNG</t>
  </si>
  <si>
    <t xml:space="preserve">Ursachen je Kategorie</t>
  </si>
  <si>
    <t xml:space="preserve">Kategorie</t>
  </si>
  <si>
    <t xml:space="preserve">Anzahl</t>
  </si>
  <si>
    <t xml:space="preserve">Verteilung</t>
  </si>
  <si>
    <t xml:space="preserve">Status-Übersicht</t>
  </si>
  <si>
    <t xml:space="preserve">Top-Prioritäten (höchste Prio-Zahl)</t>
  </si>
  <si>
    <t xml:space="preserve">Anteil</t>
  </si>
  <si>
    <t xml:space="preserve">Ursache</t>
  </si>
  <si>
    <t xml:space="preserve">Prio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</si>
</sst>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General"/>
    <numFmt numFmtId="167" formatCode="0%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Calibri"/>
      <family val="0"/>
      <charset val="1"/>
    </font>
    <font>
      <i val="true"/>
      <sz val="10"/>
      <color rgb="FFFFFFFF"/>
      <name val="Calibri"/>
      <family val="0"/>
      <charset val="1"/>
    </font>
    <font>
      <b val="true"/>
      <sz val="9.5"/>
      <color rgb="FF13463F"/>
      <name val="Calibri"/>
      <family val="0"/>
      <charset val="1"/>
    </font>
    <font>
      <b val="true"/>
      <sz val="11"/>
      <color rgb="FF17302B"/>
      <name val="Calibri"/>
      <family val="0"/>
      <charset val="1"/>
    </font>
    <font>
      <sz val="10"/>
      <color rgb="FF17302B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8"/>
      <color rgb="FF13463F"/>
      <name val="Calibri"/>
      <family val="0"/>
      <charset val="1"/>
    </font>
    <font>
      <b val="true"/>
      <sz val="8"/>
      <color rgb="FFFFFFFF"/>
      <name val="Calibri"/>
      <family val="0"/>
      <charset val="1"/>
    </font>
    <font>
      <b val="true"/>
      <sz val="11.5"/>
      <color rgb="FFFFFFF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9.5"/>
      <color rgb="FF586863"/>
      <name val="Calibri"/>
      <family val="0"/>
      <charset val="1"/>
    </font>
    <font>
      <b val="true"/>
      <sz val="10"/>
      <color rgb="FF13463F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b val="true"/>
      <sz val="10"/>
      <color rgb="FF17302B"/>
      <name val="Calibri"/>
      <family val="0"/>
      <charset val="1"/>
    </font>
    <font>
      <sz val="9.5"/>
      <color rgb="FF17302B"/>
      <name val="Calibri"/>
      <family val="0"/>
      <charset val="1"/>
    </font>
    <font>
      <b val="true"/>
      <sz val="9.5"/>
      <color rgb="FF17302B"/>
      <name val="Calibri"/>
      <family val="0"/>
      <charset val="1"/>
    </font>
    <font>
      <sz val="9"/>
      <color rgb="FF586863"/>
      <name val="Calibri"/>
      <family val="0"/>
      <charset val="1"/>
    </font>
    <font>
      <sz val="9"/>
      <color rgb="FF17302B"/>
      <name val="Calibri"/>
      <family val="0"/>
      <charset val="1"/>
    </font>
    <font>
      <b val="true"/>
      <sz val="13"/>
      <color rgb="FFFFFFFF"/>
      <name val="Calibri"/>
      <family val="0"/>
      <charset val="1"/>
    </font>
    <font>
      <b val="true"/>
      <sz val="11"/>
      <color rgb="FF13463F"/>
      <name val="Calibri"/>
      <family val="0"/>
      <charset val="1"/>
    </font>
    <font>
      <b val="true"/>
      <sz val="12"/>
      <color rgb="FFBC5B27"/>
      <name val="Calibri"/>
      <family val="0"/>
      <charset val="1"/>
    </font>
    <font>
      <b val="true"/>
      <sz val="12"/>
      <color rgb="FF8C2A1E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13463F"/>
        <bgColor rgb="FF284E60"/>
      </patternFill>
    </fill>
    <fill>
      <patternFill patternType="solid">
        <fgColor rgb="FF2E7D70"/>
        <bgColor rgb="FF1C6157"/>
      </patternFill>
    </fill>
    <fill>
      <patternFill patternType="solid">
        <fgColor rgb="FFF3F6F5"/>
        <bgColor rgb="FFEDF3F1"/>
      </patternFill>
    </fill>
    <fill>
      <patternFill patternType="solid">
        <fgColor rgb="FFD3E2DE"/>
        <bgColor rgb="FFC9DCE6"/>
      </patternFill>
    </fill>
    <fill>
      <patternFill patternType="solid">
        <fgColor rgb="FFE4EEEB"/>
        <bgColor rgb="FFE3E7E6"/>
      </patternFill>
    </fill>
    <fill>
      <patternFill patternType="solid">
        <fgColor rgb="FFBC5B27"/>
        <bgColor rgb="FF94481E"/>
      </patternFill>
    </fill>
    <fill>
      <patternFill patternType="solid">
        <fgColor rgb="FF1C6157"/>
        <bgColor rgb="FF2C5A38"/>
      </patternFill>
    </fill>
    <fill>
      <patternFill patternType="solid">
        <fgColor rgb="FFFFFFFF"/>
        <bgColor rgb="FFF3F6F5"/>
      </patternFill>
    </fill>
    <fill>
      <patternFill patternType="solid">
        <fgColor rgb="FFEDF3F1"/>
        <bgColor rgb="FFF3F6F5"/>
      </patternFill>
    </fill>
    <fill>
      <patternFill patternType="solid">
        <fgColor rgb="FFE7BEB6"/>
        <bgColor rgb="FFF0DDB2"/>
      </patternFill>
    </fill>
    <fill>
      <patternFill patternType="solid">
        <fgColor rgb="FFF0DDB2"/>
        <bgColor rgb="FFD9D9D9"/>
      </patternFill>
    </fill>
    <fill>
      <patternFill patternType="solid">
        <fgColor rgb="FFC2DBC6"/>
        <bgColor rgb="FFC9DCE6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>
        <color rgb="FF9FBBB4"/>
      </left>
      <right style="thin">
        <color rgb="FF9FBBB4"/>
      </right>
      <top style="thin">
        <color rgb="FF9FBBB4"/>
      </top>
      <bottom style="thin">
        <color rgb="FF9FBBB4"/>
      </bottom>
      <diagonal/>
    </border>
    <border diagonalUp="false" diagonalDown="false">
      <left style="medium">
        <color rgb="FF13463F"/>
      </left>
      <right style="medium">
        <color rgb="FF13463F"/>
      </right>
      <top style="medium">
        <color rgb="FF13463F"/>
      </top>
      <bottom style="medium">
        <color rgb="FF13463F"/>
      </bottom>
      <diagonal/>
    </border>
    <border diagonalUp="false" diagonalDown="false">
      <left style="thin">
        <color rgb="FF13463F"/>
      </left>
      <right style="thin">
        <color rgb="FF13463F"/>
      </right>
      <top/>
      <bottom style="thin">
        <color rgb="FF13463F"/>
      </bottom>
      <diagonal/>
    </border>
    <border diagonalUp="false" diagonalDown="true">
      <left/>
      <right/>
      <top/>
      <bottom/>
      <diagonal style="medium">
        <color rgb="FF6E8F88"/>
      </diagonal>
    </border>
    <border diagonalUp="false" diagonalDown="false">
      <left style="medium">
        <color rgb="FF94481E"/>
      </left>
      <right style="medium">
        <color rgb="FF94481E"/>
      </right>
      <top style="medium">
        <color rgb="FF94481E"/>
      </top>
      <bottom style="medium">
        <color rgb="FF94481E"/>
      </bottom>
      <diagonal/>
    </border>
    <border diagonalUp="true" diagonalDown="false">
      <left/>
      <right/>
      <top/>
      <bottom/>
      <diagonal style="medium">
        <color rgb="FF13463F"/>
      </diagonal>
    </border>
    <border diagonalUp="true" diagonalDown="false">
      <left/>
      <right/>
      <top/>
      <bottom/>
      <diagonal style="medium">
        <color rgb="FF6E8F88"/>
      </diagonal>
    </border>
    <border diagonalUp="false" diagonalDown="true">
      <left/>
      <right/>
      <top/>
      <bottom/>
      <diagonal style="medium">
        <color rgb="FF13463F"/>
      </diagonal>
    </border>
    <border diagonalUp="false" diagonalDown="false">
      <left style="thin">
        <color rgb="FF9FBBB4"/>
      </left>
      <right/>
      <top style="thin">
        <color rgb="FF9FBBB4"/>
      </top>
      <bottom style="thin">
        <color rgb="FF9FBBB4"/>
      </bottom>
      <diagonal/>
    </border>
    <border diagonalUp="false" diagonalDown="false">
      <left style="thin">
        <color rgb="FF13463F"/>
      </left>
      <right style="thin">
        <color rgb="FF13463F"/>
      </right>
      <top style="thin">
        <color rgb="FF13463F"/>
      </top>
      <bottom style="thin">
        <color rgb="FF13463F"/>
      </bottom>
      <diagonal/>
    </border>
    <border diagonalUp="false" diagonalDown="false">
      <left/>
      <right/>
      <top/>
      <bottom style="thin">
        <color rgb="FF9FBBB4"/>
      </bottom>
      <diagonal/>
    </border>
    <border diagonalUp="false" diagonalDown="false">
      <left style="thin">
        <color rgb="FF2E7D70"/>
      </left>
      <right style="thin">
        <color rgb="FF2E7D70"/>
      </right>
      <top style="thin">
        <color rgb="FF2E7D70"/>
      </top>
      <bottom style="thin">
        <color rgb="FF2E7D7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6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7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8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4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5" fillId="5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6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6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6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9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6" fontId="8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10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6" fontId="8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9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9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6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2" fillId="8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3" fillId="5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6" fillId="3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5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8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4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5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4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5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ont>
        <name val="Calibri"/>
        <charset val="1"/>
        <family val="0"/>
        <b val="1"/>
        <color rgb="FF8C2A1E"/>
        <sz val="10"/>
      </font>
      <fill>
        <patternFill>
          <bgColor rgb="FFE7BEB6"/>
        </patternFill>
      </fill>
    </dxf>
    <dxf>
      <font>
        <name val="Calibri"/>
        <charset val="1"/>
        <family val="0"/>
        <b val="1"/>
        <color rgb="FF80641A"/>
        <sz val="10"/>
      </font>
      <fill>
        <patternFill>
          <bgColor rgb="FFF0DDB2"/>
        </patternFill>
      </fill>
    </dxf>
    <dxf>
      <font>
        <name val="Calibri"/>
        <charset val="1"/>
        <family val="0"/>
        <b val="1"/>
        <color rgb="FF2C5A38"/>
        <sz val="10"/>
      </font>
      <fill>
        <patternFill>
          <bgColor rgb="FFC2DBC6"/>
        </patternFill>
      </fill>
    </dxf>
    <dxf>
      <font>
        <name val="Calibri"/>
        <charset val="1"/>
        <family val="0"/>
        <b val="1"/>
        <color rgb="FF8C2A1E"/>
        <sz val="10"/>
      </font>
    </dxf>
    <dxf>
      <font>
        <name val="Calibri"/>
        <charset val="1"/>
        <family val="0"/>
        <color rgb="FF2C5A38"/>
        <sz val="9"/>
      </font>
      <fill>
        <patternFill>
          <bgColor rgb="FFC2DBC6"/>
        </patternFill>
      </fill>
    </dxf>
    <dxf>
      <font>
        <name val="Calibri"/>
        <charset val="1"/>
        <family val="0"/>
        <color rgb="FF284E60"/>
        <sz val="9"/>
      </font>
      <fill>
        <patternFill>
          <bgColor rgb="FFC9DCE6"/>
        </patternFill>
      </fill>
    </dxf>
    <dxf>
      <font>
        <name val="Calibri"/>
        <charset val="1"/>
        <family val="0"/>
        <color rgb="FF80641A"/>
        <sz val="9"/>
      </font>
      <fill>
        <patternFill>
          <bgColor rgb="FFF0DDB2"/>
        </patternFill>
      </fill>
    </dxf>
    <dxf>
      <font>
        <name val="Calibri"/>
        <charset val="1"/>
        <family val="0"/>
        <i val="1"/>
        <color rgb="FF586863"/>
        <sz val="9"/>
      </font>
      <fill>
        <patternFill>
          <bgColor rgb="FFE3E7E6"/>
        </patternFill>
      </fill>
    </dxf>
    <dxf>
      <font>
        <name val="Calibri"/>
        <charset val="1"/>
        <family val="0"/>
        <b val="1"/>
        <color rgb="FFFFFFFF"/>
        <sz val="10"/>
      </font>
      <fill>
        <patternFill>
          <bgColor rgb="FFBC5B2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641A"/>
      <rgbColor rgb="FF800080"/>
      <rgbColor rgb="FF1C6157"/>
      <rgbColor rgb="FF9FBBB4"/>
      <rgbColor rgb="FF878787"/>
      <rgbColor rgb="FF9999FF"/>
      <rgbColor rgb="FF94481E"/>
      <rgbColor rgb="FFF3F6F5"/>
      <rgbColor rgb="FFE4EEEB"/>
      <rgbColor rgb="FF660066"/>
      <rgbColor rgb="FFFF8080"/>
      <rgbColor rgb="FF0066CC"/>
      <rgbColor rgb="FFC9DC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F3F1"/>
      <rgbColor rgb="FFD3E2DE"/>
      <rgbColor rgb="FFE3E7E6"/>
      <rgbColor rgb="FFC2DBC6"/>
      <rgbColor rgb="FFE7BEB6"/>
      <rgbColor rgb="FFD9D9D9"/>
      <rgbColor rgb="FFF0DDB2"/>
      <rgbColor rgb="FF3366FF"/>
      <rgbColor rgb="FF33CCCC"/>
      <rgbColor rgb="FF99CC00"/>
      <rgbColor rgb="FFFFCC00"/>
      <rgbColor rgb="FFFF9900"/>
      <rgbColor rgb="FFBC5B27"/>
      <rgbColor rgb="FF586863"/>
      <rgbColor rgb="FF6E8F88"/>
      <rgbColor rgb="FF13463F"/>
      <rgbColor rgb="FF2E7D70"/>
      <rgbColor rgb="FF003300"/>
      <rgbColor rgb="FF2C5A38"/>
      <rgbColor rgb="FF8C2A1E"/>
      <rgbColor rgb="FF993366"/>
      <rgbColor rgb="FF284E60"/>
      <rgbColor rgb="FF1730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Ursachen je Kategorie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2e7d70"/>
            </a:solidFill>
            <a:ln w="0">
              <a:solidFill>
                <a:srgbClr val="13463f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Ursachenanalyse!$A$31:$A$36</c:f>
              <c:strCache>
                <c:ptCount val="6"/>
                <c:pt idx="0">
                  <c:v>Mensch</c:v>
                </c:pt>
                <c:pt idx="1">
                  <c:v>Maschine</c:v>
                </c:pt>
                <c:pt idx="2">
                  <c:v>Material</c:v>
                </c:pt>
                <c:pt idx="3">
                  <c:v>Methode</c:v>
                </c:pt>
                <c:pt idx="4">
                  <c:v>Messung</c:v>
                </c:pt>
                <c:pt idx="5">
                  <c:v>Mitwelt</c:v>
                </c:pt>
              </c:strCache>
            </c:strRef>
          </c:cat>
          <c:val>
            <c:numRef>
              <c:f>Ursachenanalyse!$C$31:$C$36</c:f>
              <c:numCache>
                <c:formatCode>0</c:formatCode>
                <c:ptCount val="6"/>
                <c:pt idx="0">
                  <c:v>4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2</c:v>
                </c:pt>
                <c:pt idx="5">
                  <c:v>3</c:v>
                </c:pt>
              </c:numCache>
            </c:numRef>
          </c:val>
        </c:ser>
        <c:gapWidth val="60"/>
        <c:overlap val="0"/>
        <c:axId val="6753938"/>
        <c:axId val="43358467"/>
      </c:barChart>
      <c:catAx>
        <c:axId val="675393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3358467"/>
        <c:crosses val="autoZero"/>
        <c:auto val="1"/>
        <c:lblAlgn val="ctr"/>
        <c:lblOffset val="100"/>
        <c:noMultiLvlLbl val="0"/>
      </c:catAx>
      <c:valAx>
        <c:axId val="4335846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75393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28</xdr:row>
      <xdr:rowOff>0</xdr:rowOff>
    </xdr:from>
    <xdr:to>
      <xdr:col>9</xdr:col>
      <xdr:colOff>1068480</xdr:colOff>
      <xdr:row>37</xdr:row>
      <xdr:rowOff>102240</xdr:rowOff>
    </xdr:to>
    <xdr:graphicFrame>
      <xdr:nvGraphicFramePr>
        <xdr:cNvPr id="0" name="Chart 1"/>
        <xdr:cNvGraphicFramePr/>
      </xdr:nvGraphicFramePr>
      <xdr:xfrm>
        <a:off x="6802920" y="8486640"/>
        <a:ext cx="3959640" cy="21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C5B27"/>
    <pageSetUpPr fitToPage="true"/>
  </sheetPr>
  <dimension ref="A1:AN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40" min="1" style="0" width="2.25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customFormat="false" ht="16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customFormat="false" ht="6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customFormat="false" ht="25.5" hidden="false" customHeight="true" outlineLevel="0" collapsed="false">
      <c r="A4" s="4" t="s">
        <v>2</v>
      </c>
      <c r="B4" s="4"/>
      <c r="C4" s="4"/>
      <c r="D4" s="4"/>
      <c r="E4" s="4"/>
      <c r="F4" s="4"/>
      <c r="G4" s="4"/>
      <c r="H4" s="5" t="s">
        <v>3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4" t="s">
        <v>4</v>
      </c>
      <c r="X4" s="4"/>
      <c r="Y4" s="4"/>
      <c r="Z4" s="4"/>
      <c r="AA4" s="4"/>
      <c r="AB4" s="6" t="s">
        <v>5</v>
      </c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</row>
    <row r="5" customFormat="false" ht="25.5" hidden="false" customHeight="true" outlineLevel="0" collapsed="false">
      <c r="A5" s="4" t="s">
        <v>6</v>
      </c>
      <c r="B5" s="4"/>
      <c r="C5" s="4"/>
      <c r="D5" s="4"/>
      <c r="E5" s="4"/>
      <c r="F5" s="4"/>
      <c r="G5" s="4"/>
      <c r="H5" s="6" t="s">
        <v>7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4" t="s">
        <v>8</v>
      </c>
      <c r="X5" s="4"/>
      <c r="Y5" s="4"/>
      <c r="Z5" s="4"/>
      <c r="AA5" s="4"/>
      <c r="AB5" s="6" t="s">
        <v>9</v>
      </c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</row>
    <row r="6" customFormat="false" ht="25.5" hidden="false" customHeight="true" outlineLevel="0" collapsed="false">
      <c r="A6" s="4" t="s">
        <v>10</v>
      </c>
      <c r="B6" s="4"/>
      <c r="C6" s="4"/>
      <c r="D6" s="4"/>
      <c r="E6" s="4"/>
      <c r="F6" s="4"/>
      <c r="G6" s="4"/>
      <c r="H6" s="6" t="s">
        <v>11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4" t="s">
        <v>12</v>
      </c>
      <c r="X6" s="4"/>
      <c r="Y6" s="4"/>
      <c r="Z6" s="4"/>
      <c r="AA6" s="4"/>
      <c r="AB6" s="6" t="s">
        <v>13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customFormat="false" ht="7.5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customFormat="false" ht="15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customFormat="false" ht="15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customFormat="false" ht="15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customFormat="false" ht="15" hidden="false" customHeight="true" outlineLevel="0" collapsed="false">
      <c r="A11" s="3"/>
      <c r="B11" s="3"/>
      <c r="C11" s="7" t="s">
        <v>14</v>
      </c>
      <c r="D11" s="7"/>
      <c r="E11" s="7"/>
      <c r="F11" s="7"/>
      <c r="G11" s="7"/>
      <c r="H11" s="3"/>
      <c r="I11" s="3"/>
      <c r="J11" s="3"/>
      <c r="K11" s="7" t="s">
        <v>15</v>
      </c>
      <c r="L11" s="7"/>
      <c r="M11" s="7"/>
      <c r="N11" s="7"/>
      <c r="O11" s="7"/>
      <c r="P11" s="3"/>
      <c r="Q11" s="3"/>
      <c r="R11" s="3"/>
      <c r="S11" s="7" t="s">
        <v>16</v>
      </c>
      <c r="T11" s="7"/>
      <c r="U11" s="7"/>
      <c r="V11" s="7"/>
      <c r="W11" s="7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customFormat="false" ht="15" hidden="false" customHeight="true" outlineLevel="0" collapsed="false">
      <c r="A12" s="3"/>
      <c r="B12" s="3"/>
      <c r="C12" s="7"/>
      <c r="D12" s="7"/>
      <c r="E12" s="7"/>
      <c r="F12" s="7"/>
      <c r="G12" s="7"/>
      <c r="H12" s="3"/>
      <c r="I12" s="3"/>
      <c r="J12" s="3"/>
      <c r="K12" s="7"/>
      <c r="L12" s="7"/>
      <c r="M12" s="7"/>
      <c r="N12" s="7"/>
      <c r="O12" s="7"/>
      <c r="P12" s="3"/>
      <c r="Q12" s="3"/>
      <c r="R12" s="3"/>
      <c r="S12" s="7"/>
      <c r="T12" s="7"/>
      <c r="U12" s="7"/>
      <c r="V12" s="7"/>
      <c r="W12" s="7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customFormat="false" ht="15" hidden="false" customHeight="true" outlineLevel="0" collapsed="false">
      <c r="A13" s="3"/>
      <c r="B13" s="3"/>
      <c r="C13" s="7"/>
      <c r="D13" s="7"/>
      <c r="E13" s="7"/>
      <c r="F13" s="7"/>
      <c r="G13" s="7"/>
      <c r="H13" s="3"/>
      <c r="I13" s="3"/>
      <c r="J13" s="3"/>
      <c r="K13" s="7"/>
      <c r="L13" s="7"/>
      <c r="M13" s="7"/>
      <c r="N13" s="7"/>
      <c r="O13" s="7"/>
      <c r="P13" s="3"/>
      <c r="Q13" s="3"/>
      <c r="R13" s="3"/>
      <c r="S13" s="7"/>
      <c r="T13" s="7"/>
      <c r="U13" s="7"/>
      <c r="V13" s="7"/>
      <c r="W13" s="7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customFormat="false" ht="15" hidden="false" customHeight="true" outlineLevel="0" collapsed="false">
      <c r="A14" s="3"/>
      <c r="B14" s="3"/>
      <c r="C14" s="8" t="str">
        <f aca="false">COUNTIF(Ursachenanalyse!$B$7:$B$24,"Mensch")&amp;" Ursachen"</f>
        <v>4 Ursachen</v>
      </c>
      <c r="D14" s="8"/>
      <c r="E14" s="8"/>
      <c r="F14" s="8"/>
      <c r="G14" s="8"/>
      <c r="H14" s="3"/>
      <c r="I14" s="3"/>
      <c r="J14" s="3"/>
      <c r="K14" s="8" t="str">
        <f aca="false">COUNTIF(Ursachenanalyse!$B$7:$B$24,"Maschine")&amp;" Ursachen"</f>
        <v>3 Ursachen</v>
      </c>
      <c r="L14" s="8"/>
      <c r="M14" s="8"/>
      <c r="N14" s="8"/>
      <c r="O14" s="8"/>
      <c r="P14" s="3"/>
      <c r="Q14" s="3"/>
      <c r="R14" s="3"/>
      <c r="S14" s="8" t="str">
        <f aca="false">COUNTIF(Ursachenanalyse!$B$7:$B$24,"Material")&amp;" Ursachen"</f>
        <v>3 Ursachen</v>
      </c>
      <c r="T14" s="8"/>
      <c r="U14" s="8"/>
      <c r="V14" s="8"/>
      <c r="W14" s="8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customFormat="false" ht="15" hidden="false" customHeight="true" outlineLevel="0" collapsed="false">
      <c r="A15" s="3"/>
      <c r="B15" s="3"/>
      <c r="C15" s="3"/>
      <c r="D15" s="3"/>
      <c r="E15" s="9"/>
      <c r="F15" s="3"/>
      <c r="G15" s="3"/>
      <c r="H15" s="3"/>
      <c r="I15" s="3"/>
      <c r="J15" s="3"/>
      <c r="K15" s="3"/>
      <c r="L15" s="3"/>
      <c r="M15" s="9"/>
      <c r="N15" s="3"/>
      <c r="O15" s="3"/>
      <c r="P15" s="3"/>
      <c r="Q15" s="3"/>
      <c r="R15" s="3"/>
      <c r="S15" s="3"/>
      <c r="T15" s="3"/>
      <c r="U15" s="9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customFormat="false" ht="15" hidden="false" customHeight="true" outlineLevel="0" collapsed="false">
      <c r="A16" s="3"/>
      <c r="B16" s="3"/>
      <c r="C16" s="3"/>
      <c r="D16" s="3"/>
      <c r="E16" s="3"/>
      <c r="F16" s="9"/>
      <c r="G16" s="3"/>
      <c r="H16" s="3"/>
      <c r="I16" s="3"/>
      <c r="J16" s="3"/>
      <c r="K16" s="3"/>
      <c r="L16" s="3"/>
      <c r="M16" s="3"/>
      <c r="N16" s="9"/>
      <c r="O16" s="3"/>
      <c r="P16" s="3"/>
      <c r="Q16" s="3"/>
      <c r="R16" s="3"/>
      <c r="S16" s="3"/>
      <c r="T16" s="3"/>
      <c r="U16" s="3"/>
      <c r="V16" s="9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customFormat="false" ht="15" hidden="false" customHeight="true" outlineLevel="0" collapsed="false">
      <c r="A17" s="3"/>
      <c r="B17" s="3"/>
      <c r="C17" s="3"/>
      <c r="D17" s="3"/>
      <c r="E17" s="3"/>
      <c r="F17" s="3"/>
      <c r="G17" s="9"/>
      <c r="H17" s="3"/>
      <c r="I17" s="3"/>
      <c r="J17" s="3"/>
      <c r="K17" s="3"/>
      <c r="L17" s="3"/>
      <c r="M17" s="3"/>
      <c r="N17" s="3"/>
      <c r="O17" s="9"/>
      <c r="P17" s="3"/>
      <c r="Q17" s="3"/>
      <c r="R17" s="3"/>
      <c r="S17" s="3"/>
      <c r="T17" s="3"/>
      <c r="U17" s="3"/>
      <c r="V17" s="3"/>
      <c r="W17" s="9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customFormat="false" ht="15" hidden="false" customHeight="true" outlineLevel="0" collapsed="false">
      <c r="A18" s="3"/>
      <c r="B18" s="3"/>
      <c r="C18" s="3"/>
      <c r="D18" s="3"/>
      <c r="E18" s="3"/>
      <c r="F18" s="3"/>
      <c r="G18" s="3"/>
      <c r="H18" s="9"/>
      <c r="I18" s="3"/>
      <c r="J18" s="3"/>
      <c r="K18" s="3"/>
      <c r="L18" s="3"/>
      <c r="M18" s="3"/>
      <c r="N18" s="3"/>
      <c r="O18" s="3"/>
      <c r="P18" s="9"/>
      <c r="Q18" s="3"/>
      <c r="R18" s="3"/>
      <c r="S18" s="3"/>
      <c r="T18" s="3"/>
      <c r="U18" s="3"/>
      <c r="V18" s="3"/>
      <c r="W18" s="3"/>
      <c r="X18" s="9"/>
      <c r="Y18" s="3"/>
      <c r="Z18" s="3"/>
      <c r="AA18" s="3"/>
      <c r="AB18" s="3"/>
      <c r="AC18" s="3"/>
      <c r="AD18" s="3"/>
      <c r="AE18" s="3"/>
      <c r="AF18" s="10" t="s">
        <v>17</v>
      </c>
      <c r="AG18" s="10"/>
      <c r="AH18" s="10"/>
      <c r="AI18" s="10"/>
      <c r="AJ18" s="10"/>
      <c r="AK18" s="10"/>
      <c r="AL18" s="10"/>
      <c r="AM18" s="10"/>
      <c r="AN18" s="10"/>
    </row>
    <row r="19" customFormat="false" ht="15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9"/>
      <c r="J19" s="3"/>
      <c r="K19" s="3"/>
      <c r="L19" s="3"/>
      <c r="M19" s="3"/>
      <c r="N19" s="3"/>
      <c r="O19" s="3"/>
      <c r="P19" s="3"/>
      <c r="Q19" s="9"/>
      <c r="R19" s="3"/>
      <c r="S19" s="3"/>
      <c r="T19" s="3"/>
      <c r="U19" s="3"/>
      <c r="V19" s="3"/>
      <c r="W19" s="3"/>
      <c r="X19" s="3"/>
      <c r="Y19" s="9"/>
      <c r="Z19" s="3"/>
      <c r="AA19" s="3"/>
      <c r="AB19" s="3"/>
      <c r="AC19" s="3"/>
      <c r="AD19" s="3"/>
      <c r="AE19" s="3"/>
      <c r="AF19" s="11" t="str">
        <f aca="false">H4</f>
        <v>Steigende Fehlerquote im Prozess (Beispiel)</v>
      </c>
      <c r="AG19" s="11"/>
      <c r="AH19" s="11"/>
      <c r="AI19" s="11"/>
      <c r="AJ19" s="11"/>
      <c r="AK19" s="11"/>
      <c r="AL19" s="11"/>
      <c r="AM19" s="11"/>
      <c r="AN19" s="11"/>
    </row>
    <row r="20" customFormat="false" ht="15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9"/>
      <c r="K20" s="3"/>
      <c r="L20" s="3"/>
      <c r="M20" s="3"/>
      <c r="N20" s="3"/>
      <c r="O20" s="3"/>
      <c r="P20" s="3"/>
      <c r="Q20" s="3"/>
      <c r="R20" s="9"/>
      <c r="S20" s="3"/>
      <c r="T20" s="3"/>
      <c r="U20" s="3"/>
      <c r="V20" s="3"/>
      <c r="W20" s="3"/>
      <c r="X20" s="3"/>
      <c r="Y20" s="3"/>
      <c r="Z20" s="9"/>
      <c r="AA20" s="3"/>
      <c r="AB20" s="3"/>
      <c r="AC20" s="3"/>
      <c r="AD20" s="3"/>
      <c r="AE20" s="3"/>
      <c r="AF20" s="11"/>
      <c r="AG20" s="11"/>
      <c r="AH20" s="11"/>
      <c r="AI20" s="11"/>
      <c r="AJ20" s="11"/>
      <c r="AK20" s="11"/>
      <c r="AL20" s="11"/>
      <c r="AM20" s="11"/>
      <c r="AN20" s="11"/>
    </row>
    <row r="21" customFormat="false" ht="15" hidden="false" customHeight="true" outlineLevel="0" collapsed="false">
      <c r="A21" s="3"/>
      <c r="B21" s="3"/>
      <c r="C21" s="3"/>
      <c r="D21" s="3"/>
      <c r="E21" s="3"/>
      <c r="F21" s="3"/>
      <c r="G21" s="3"/>
      <c r="H21" s="3"/>
      <c r="I21" s="3"/>
      <c r="J21" s="3"/>
      <c r="K21" s="9"/>
      <c r="L21" s="3"/>
      <c r="M21" s="3"/>
      <c r="N21" s="3"/>
      <c r="O21" s="3"/>
      <c r="P21" s="3"/>
      <c r="Q21" s="3"/>
      <c r="R21" s="3"/>
      <c r="S21" s="9"/>
      <c r="T21" s="3"/>
      <c r="U21" s="3"/>
      <c r="V21" s="3"/>
      <c r="W21" s="3"/>
      <c r="X21" s="3"/>
      <c r="Y21" s="3"/>
      <c r="Z21" s="3"/>
      <c r="AA21" s="9"/>
      <c r="AB21" s="3"/>
      <c r="AC21" s="3"/>
      <c r="AD21" s="3"/>
      <c r="AE21" s="12"/>
      <c r="AF21" s="11"/>
      <c r="AG21" s="11"/>
      <c r="AH21" s="11"/>
      <c r="AI21" s="11"/>
      <c r="AJ21" s="11"/>
      <c r="AK21" s="11"/>
      <c r="AL21" s="11"/>
      <c r="AM21" s="11"/>
      <c r="AN21" s="11"/>
    </row>
    <row r="22" customFormat="false" ht="6" hidden="false" customHeight="true" outlineLevel="0" collapsed="false">
      <c r="A22" s="3"/>
      <c r="B22" s="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1"/>
      <c r="AG22" s="11"/>
      <c r="AH22" s="11"/>
      <c r="AI22" s="11"/>
      <c r="AJ22" s="11"/>
      <c r="AK22" s="11"/>
      <c r="AL22" s="11"/>
      <c r="AM22" s="11"/>
      <c r="AN22" s="11"/>
    </row>
    <row r="23" customFormat="false" ht="15" hidden="false" customHeight="true" outlineLevel="0" collapsed="false">
      <c r="A23" s="3"/>
      <c r="B23" s="3"/>
      <c r="C23" s="3"/>
      <c r="D23" s="3"/>
      <c r="E23" s="3"/>
      <c r="F23" s="3"/>
      <c r="G23" s="3"/>
      <c r="H23" s="3"/>
      <c r="I23" s="3"/>
      <c r="J23" s="14"/>
      <c r="K23" s="3"/>
      <c r="L23" s="3"/>
      <c r="M23" s="3"/>
      <c r="N23" s="3"/>
      <c r="O23" s="3"/>
      <c r="P23" s="3"/>
      <c r="Q23" s="3"/>
      <c r="R23" s="14"/>
      <c r="S23" s="3"/>
      <c r="T23" s="3"/>
      <c r="U23" s="3"/>
      <c r="V23" s="3"/>
      <c r="W23" s="3"/>
      <c r="X23" s="3"/>
      <c r="Y23" s="3"/>
      <c r="Z23" s="14"/>
      <c r="AA23" s="3"/>
      <c r="AB23" s="3"/>
      <c r="AC23" s="3"/>
      <c r="AD23" s="3"/>
      <c r="AE23" s="15"/>
      <c r="AF23" s="11"/>
      <c r="AG23" s="11"/>
      <c r="AH23" s="11"/>
      <c r="AI23" s="11"/>
      <c r="AJ23" s="11"/>
      <c r="AK23" s="11"/>
      <c r="AL23" s="11"/>
      <c r="AM23" s="11"/>
      <c r="AN23" s="11"/>
    </row>
    <row r="24" customFormat="false" ht="15" hidden="false" customHeight="true" outlineLevel="0" collapsed="false">
      <c r="A24" s="3"/>
      <c r="B24" s="3"/>
      <c r="C24" s="3"/>
      <c r="D24" s="3"/>
      <c r="E24" s="3"/>
      <c r="F24" s="3"/>
      <c r="G24" s="3"/>
      <c r="H24" s="3"/>
      <c r="I24" s="14"/>
      <c r="J24" s="3"/>
      <c r="K24" s="3"/>
      <c r="L24" s="3"/>
      <c r="M24" s="3"/>
      <c r="N24" s="3"/>
      <c r="O24" s="3"/>
      <c r="P24" s="3"/>
      <c r="Q24" s="14"/>
      <c r="R24" s="3"/>
      <c r="S24" s="3"/>
      <c r="T24" s="3"/>
      <c r="U24" s="3"/>
      <c r="V24" s="3"/>
      <c r="W24" s="3"/>
      <c r="X24" s="3"/>
      <c r="Y24" s="14"/>
      <c r="Z24" s="3"/>
      <c r="AA24" s="3"/>
      <c r="AB24" s="3"/>
      <c r="AC24" s="3"/>
      <c r="AD24" s="3"/>
      <c r="AE24" s="3"/>
      <c r="AF24" s="11"/>
      <c r="AG24" s="11"/>
      <c r="AH24" s="11"/>
      <c r="AI24" s="11"/>
      <c r="AJ24" s="11"/>
      <c r="AK24" s="11"/>
      <c r="AL24" s="11"/>
      <c r="AM24" s="11"/>
      <c r="AN24" s="11"/>
    </row>
    <row r="25" customFormat="false" ht="15" hidden="false" customHeight="true" outlineLevel="0" collapsed="false">
      <c r="A25" s="3"/>
      <c r="B25" s="3"/>
      <c r="C25" s="3"/>
      <c r="D25" s="3"/>
      <c r="E25" s="3"/>
      <c r="F25" s="3"/>
      <c r="G25" s="3"/>
      <c r="H25" s="14"/>
      <c r="I25" s="3"/>
      <c r="J25" s="3"/>
      <c r="K25" s="3"/>
      <c r="L25" s="3"/>
      <c r="M25" s="3"/>
      <c r="N25" s="3"/>
      <c r="O25" s="3"/>
      <c r="P25" s="14"/>
      <c r="Q25" s="3"/>
      <c r="R25" s="3"/>
      <c r="S25" s="3"/>
      <c r="T25" s="3"/>
      <c r="U25" s="3"/>
      <c r="V25" s="3"/>
      <c r="W25" s="3"/>
      <c r="X25" s="14"/>
      <c r="Y25" s="3"/>
      <c r="Z25" s="3"/>
      <c r="AA25" s="3"/>
      <c r="AB25" s="3"/>
      <c r="AC25" s="3"/>
      <c r="AD25" s="3"/>
      <c r="AE25" s="3"/>
      <c r="AF25" s="11"/>
      <c r="AG25" s="11"/>
      <c r="AH25" s="11"/>
      <c r="AI25" s="11"/>
      <c r="AJ25" s="11"/>
      <c r="AK25" s="11"/>
      <c r="AL25" s="11"/>
      <c r="AM25" s="11"/>
      <c r="AN25" s="11"/>
    </row>
    <row r="26" customFormat="false" ht="15" hidden="false" customHeight="true" outlineLevel="0" collapsed="false">
      <c r="A26" s="3"/>
      <c r="B26" s="3"/>
      <c r="C26" s="3"/>
      <c r="D26" s="3"/>
      <c r="E26" s="3"/>
      <c r="F26" s="3"/>
      <c r="G26" s="14"/>
      <c r="H26" s="3"/>
      <c r="I26" s="3"/>
      <c r="J26" s="3"/>
      <c r="K26" s="3"/>
      <c r="L26" s="3"/>
      <c r="M26" s="3"/>
      <c r="N26" s="3"/>
      <c r="O26" s="14"/>
      <c r="P26" s="3"/>
      <c r="Q26" s="3"/>
      <c r="R26" s="3"/>
      <c r="S26" s="3"/>
      <c r="T26" s="3"/>
      <c r="U26" s="3"/>
      <c r="V26" s="3"/>
      <c r="W26" s="14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</row>
    <row r="27" customFormat="false" ht="15" hidden="false" customHeight="true" outlineLevel="0" collapsed="false">
      <c r="A27" s="3"/>
      <c r="B27" s="3"/>
      <c r="C27" s="3"/>
      <c r="D27" s="3"/>
      <c r="E27" s="3"/>
      <c r="F27" s="14"/>
      <c r="G27" s="3"/>
      <c r="H27" s="3"/>
      <c r="I27" s="3"/>
      <c r="J27" s="3"/>
      <c r="K27" s="3"/>
      <c r="L27" s="3"/>
      <c r="M27" s="3"/>
      <c r="N27" s="14"/>
      <c r="O27" s="3"/>
      <c r="P27" s="3"/>
      <c r="Q27" s="3"/>
      <c r="R27" s="3"/>
      <c r="S27" s="3"/>
      <c r="T27" s="3"/>
      <c r="U27" s="3"/>
      <c r="V27" s="14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</row>
    <row r="28" customFormat="false" ht="15" hidden="false" customHeight="true" outlineLevel="0" collapsed="false">
      <c r="A28" s="3"/>
      <c r="B28" s="3"/>
      <c r="C28" s="3"/>
      <c r="D28" s="3"/>
      <c r="E28" s="14"/>
      <c r="F28" s="3"/>
      <c r="G28" s="3"/>
      <c r="H28" s="3"/>
      <c r="I28" s="3"/>
      <c r="J28" s="3"/>
      <c r="K28" s="3"/>
      <c r="L28" s="3"/>
      <c r="M28" s="14"/>
      <c r="N28" s="3"/>
      <c r="O28" s="3"/>
      <c r="P28" s="3"/>
      <c r="Q28" s="3"/>
      <c r="R28" s="3"/>
      <c r="S28" s="3"/>
      <c r="T28" s="3"/>
      <c r="U28" s="14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</row>
    <row r="29" customFormat="false" ht="15" hidden="false" customHeight="true" outlineLevel="0" collapsed="false">
      <c r="A29" s="3"/>
      <c r="B29" s="3"/>
      <c r="C29" s="3"/>
      <c r="D29" s="14"/>
      <c r="E29" s="3"/>
      <c r="F29" s="3"/>
      <c r="G29" s="3"/>
      <c r="H29" s="3"/>
      <c r="I29" s="3"/>
      <c r="J29" s="3"/>
      <c r="K29" s="3"/>
      <c r="L29" s="14"/>
      <c r="M29" s="3"/>
      <c r="N29" s="3"/>
      <c r="O29" s="3"/>
      <c r="P29" s="3"/>
      <c r="Q29" s="3"/>
      <c r="R29" s="3"/>
      <c r="S29" s="3"/>
      <c r="T29" s="14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</row>
    <row r="30" customFormat="false" ht="15" hidden="false" customHeight="true" outlineLevel="0" collapsed="false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</row>
    <row r="31" customFormat="false" ht="15" hidden="false" customHeight="true" outlineLevel="0" collapsed="false">
      <c r="A31" s="3"/>
      <c r="B31" s="7" t="s">
        <v>18</v>
      </c>
      <c r="C31" s="7"/>
      <c r="D31" s="7"/>
      <c r="E31" s="7"/>
      <c r="F31" s="7"/>
      <c r="G31" s="3"/>
      <c r="H31" s="3"/>
      <c r="I31" s="3"/>
      <c r="J31" s="7" t="s">
        <v>19</v>
      </c>
      <c r="K31" s="7"/>
      <c r="L31" s="7"/>
      <c r="M31" s="7"/>
      <c r="N31" s="7"/>
      <c r="O31" s="3"/>
      <c r="P31" s="3"/>
      <c r="Q31" s="3"/>
      <c r="R31" s="7" t="s">
        <v>20</v>
      </c>
      <c r="S31" s="7"/>
      <c r="T31" s="7"/>
      <c r="U31" s="7"/>
      <c r="V31" s="7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</row>
    <row r="32" customFormat="false" ht="15" hidden="false" customHeight="true" outlineLevel="0" collapsed="false">
      <c r="A32" s="3"/>
      <c r="B32" s="7"/>
      <c r="C32" s="7"/>
      <c r="D32" s="7"/>
      <c r="E32" s="7"/>
      <c r="F32" s="7"/>
      <c r="G32" s="3"/>
      <c r="H32" s="3"/>
      <c r="I32" s="3"/>
      <c r="J32" s="7"/>
      <c r="K32" s="7"/>
      <c r="L32" s="7"/>
      <c r="M32" s="7"/>
      <c r="N32" s="7"/>
      <c r="O32" s="3"/>
      <c r="P32" s="3"/>
      <c r="Q32" s="3"/>
      <c r="R32" s="7"/>
      <c r="S32" s="7"/>
      <c r="T32" s="7"/>
      <c r="U32" s="7"/>
      <c r="V32" s="7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</row>
    <row r="33" customFormat="false" ht="15" hidden="false" customHeight="true" outlineLevel="0" collapsed="false">
      <c r="A33" s="3"/>
      <c r="B33" s="7"/>
      <c r="C33" s="7"/>
      <c r="D33" s="7"/>
      <c r="E33" s="7"/>
      <c r="F33" s="7"/>
      <c r="G33" s="3"/>
      <c r="H33" s="3"/>
      <c r="I33" s="3"/>
      <c r="J33" s="7"/>
      <c r="K33" s="7"/>
      <c r="L33" s="7"/>
      <c r="M33" s="7"/>
      <c r="N33" s="7"/>
      <c r="O33" s="3"/>
      <c r="P33" s="3"/>
      <c r="Q33" s="3"/>
      <c r="R33" s="7"/>
      <c r="S33" s="7"/>
      <c r="T33" s="7"/>
      <c r="U33" s="7"/>
      <c r="V33" s="7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</row>
    <row r="34" customFormat="false" ht="15" hidden="false" customHeight="true" outlineLevel="0" collapsed="false">
      <c r="A34" s="3"/>
      <c r="B34" s="8" t="str">
        <f aca="false">COUNTIF(Ursachenanalyse!$B$7:$B$24,"Methode")&amp;" Ursachen"</f>
        <v>3 Ursachen</v>
      </c>
      <c r="C34" s="8"/>
      <c r="D34" s="8"/>
      <c r="E34" s="8"/>
      <c r="F34" s="8"/>
      <c r="G34" s="3"/>
      <c r="H34" s="3"/>
      <c r="I34" s="3"/>
      <c r="J34" s="8" t="str">
        <f aca="false">COUNTIF(Ursachenanalyse!$B$7:$B$24,"Messung")&amp;" Ursachen"</f>
        <v>2 Ursachen</v>
      </c>
      <c r="K34" s="8"/>
      <c r="L34" s="8"/>
      <c r="M34" s="8"/>
      <c r="N34" s="8"/>
      <c r="O34" s="3"/>
      <c r="P34" s="3"/>
      <c r="Q34" s="3"/>
      <c r="R34" s="8" t="str">
        <f aca="false">COUNTIF(Ursachenanalyse!$B$7:$B$24,"Mitwelt")&amp;" Ursachen"</f>
        <v>3 Ursachen</v>
      </c>
      <c r="S34" s="8"/>
      <c r="T34" s="8"/>
      <c r="U34" s="8"/>
      <c r="V34" s="8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</row>
    <row r="35" customFormat="false" ht="15" hidden="false" customHeight="true" outlineLevel="0" collapsed="false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</row>
    <row r="36" customFormat="false" ht="15" hidden="false" customHeight="true" outlineLevel="0" collapsed="false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customFormat="false" ht="18" hidden="false" customHeight="true" outlineLevel="0" collapsed="false">
      <c r="A37" s="16" t="s">
        <v>21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</row>
    <row r="38" customFormat="false" ht="30" hidden="false" customHeight="true" outlineLevel="0" collapsed="false">
      <c r="A38" s="17" t="s">
        <v>22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</row>
    <row r="39" customFormat="false" ht="15" hidden="false" customHeight="false" outlineLevel="0" collapsed="false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customFormat="false" ht="15" hidden="false" customHeight="false" outlineLevel="0" collapsed="false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customFormat="false" ht="15" hidden="false" customHeight="false" outlineLevel="0" collapsed="false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</sheetData>
  <mergeCells count="30">
    <mergeCell ref="A1:AN1"/>
    <mergeCell ref="A2:AN2"/>
    <mergeCell ref="A4:G4"/>
    <mergeCell ref="H4:V4"/>
    <mergeCell ref="W4:AA4"/>
    <mergeCell ref="AB4:AN4"/>
    <mergeCell ref="A5:G5"/>
    <mergeCell ref="H5:V5"/>
    <mergeCell ref="W5:AA5"/>
    <mergeCell ref="AB5:AN5"/>
    <mergeCell ref="A6:G6"/>
    <mergeCell ref="H6:V6"/>
    <mergeCell ref="W6:AA6"/>
    <mergeCell ref="AB6:AN6"/>
    <mergeCell ref="C11:G13"/>
    <mergeCell ref="K11:O13"/>
    <mergeCell ref="S11:W13"/>
    <mergeCell ref="C14:G14"/>
    <mergeCell ref="K14:O14"/>
    <mergeCell ref="S14:W14"/>
    <mergeCell ref="AF18:AN18"/>
    <mergeCell ref="AF19:AN25"/>
    <mergeCell ref="B31:F33"/>
    <mergeCell ref="J31:N33"/>
    <mergeCell ref="R31:V33"/>
    <mergeCell ref="B34:F34"/>
    <mergeCell ref="J34:N34"/>
    <mergeCell ref="R34:V34"/>
    <mergeCell ref="A37:AN37"/>
    <mergeCell ref="A38:AN38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463F"/>
    <pageSetUpPr fitToPage="true"/>
  </sheetPr>
  <dimension ref="A1:Q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.51"/>
    <col collapsed="false" customWidth="true" hidden="false" outlineLevel="0" max="2" min="2" style="0" width="13.5"/>
    <col collapsed="false" customWidth="true" hidden="false" outlineLevel="0" max="4" min="3" style="0" width="33"/>
    <col collapsed="false" customWidth="true" hidden="false" outlineLevel="0" max="6" min="5" style="0" width="11.5"/>
    <col collapsed="false" customWidth="true" hidden="false" outlineLevel="0" max="7" min="7" style="0" width="10.51"/>
    <col collapsed="false" customWidth="true" hidden="false" outlineLevel="0" max="8" min="8" style="0" width="11.5"/>
    <col collapsed="false" customWidth="true" hidden="false" outlineLevel="0" max="9" min="9" style="0" width="7.5"/>
    <col collapsed="false" customWidth="true" hidden="false" outlineLevel="0" max="10" min="10" style="0" width="32"/>
    <col collapsed="false" customWidth="true" hidden="false" outlineLevel="0" max="11" min="11" style="0" width="16"/>
    <col collapsed="false" customWidth="true" hidden="false" outlineLevel="0" max="12" min="12" style="0" width="12.5"/>
    <col collapsed="false" customWidth="true" hidden="false" outlineLevel="0" max="13" min="13" style="0" width="15.51"/>
    <col collapsed="false" customWidth="true" hidden="false" outlineLevel="0" max="14" min="14" style="0" width="2.2"/>
    <col collapsed="false" customWidth="true" hidden="false" outlineLevel="0" max="15" min="15" style="0" width="22"/>
    <col collapsed="false" customWidth="true" hidden="false" outlineLevel="0" max="16" min="16" style="0" width="10"/>
    <col collapsed="false" customWidth="true" hidden="false" outlineLevel="0" max="17" min="17" style="0" width="15"/>
  </cols>
  <sheetData>
    <row r="1" customFormat="false" ht="30" hidden="false" customHeight="true" outlineLevel="0" collapsed="false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/>
      <c r="O1" s="3"/>
      <c r="P1" s="3"/>
      <c r="Q1" s="3"/>
    </row>
    <row r="2" customFormat="false" ht="18" hidden="false" customHeight="true" outlineLevel="0" collapsed="false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</row>
    <row r="3" customFormat="false" ht="6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customFormat="false" ht="21.75" hidden="false" customHeight="true" outlineLevel="0" collapsed="false">
      <c r="A4" s="18" t="s">
        <v>25</v>
      </c>
      <c r="B4" s="18"/>
      <c r="C4" s="19" t="str">
        <f aca="false">'Ishikawa-Diagramm'!H4</f>
        <v>Steigende Fehlerquote im Prozess (Beispiel)</v>
      </c>
      <c r="D4" s="19"/>
      <c r="E4" s="19"/>
      <c r="F4" s="19"/>
      <c r="G4" s="19"/>
      <c r="H4" s="19"/>
      <c r="I4" s="18" t="s">
        <v>6</v>
      </c>
      <c r="J4" s="18"/>
      <c r="K4" s="20" t="str">
        <f aca="false">'Ishikawa-Diagramm'!H5</f>
        <v>Fehlerquote nachhaltig auf &lt; 1 % senken</v>
      </c>
      <c r="L4" s="20"/>
      <c r="M4" s="20"/>
      <c r="N4" s="3"/>
      <c r="O4" s="3"/>
      <c r="P4" s="3"/>
      <c r="Q4" s="3"/>
    </row>
    <row r="5" customFormat="false" ht="6" hidden="false" customHeight="true" outlineLevel="0" collapsed="false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customFormat="false" ht="31.5" hidden="false" customHeight="true" outlineLevel="0" collapsed="false">
      <c r="A6" s="21" t="s">
        <v>26</v>
      </c>
      <c r="B6" s="21" t="s">
        <v>27</v>
      </c>
      <c r="C6" s="21" t="s">
        <v>28</v>
      </c>
      <c r="D6" s="21" t="s">
        <v>29</v>
      </c>
      <c r="E6" s="21" t="s">
        <v>30</v>
      </c>
      <c r="F6" s="21" t="s">
        <v>31</v>
      </c>
      <c r="G6" s="21" t="s">
        <v>32</v>
      </c>
      <c r="H6" s="21" t="s">
        <v>33</v>
      </c>
      <c r="I6" s="21" t="s">
        <v>34</v>
      </c>
      <c r="J6" s="21" t="s">
        <v>35</v>
      </c>
      <c r="K6" s="21" t="s">
        <v>36</v>
      </c>
      <c r="L6" s="21" t="s">
        <v>37</v>
      </c>
      <c r="M6" s="21" t="s">
        <v>38</v>
      </c>
      <c r="N6" s="3"/>
      <c r="O6" s="22" t="s">
        <v>39</v>
      </c>
      <c r="P6" s="22"/>
      <c r="Q6" s="22"/>
    </row>
    <row r="7" customFormat="false" ht="27" hidden="false" customHeight="true" outlineLevel="0" collapsed="false">
      <c r="A7" s="23" t="n">
        <v>1</v>
      </c>
      <c r="B7" s="24" t="s">
        <v>14</v>
      </c>
      <c r="C7" s="24" t="s">
        <v>40</v>
      </c>
      <c r="D7" s="24" t="s">
        <v>41</v>
      </c>
      <c r="E7" s="23" t="n">
        <v>5</v>
      </c>
      <c r="F7" s="23" t="n">
        <v>4</v>
      </c>
      <c r="G7" s="25" t="n">
        <f aca="false">IF(OR($E7="",$F7=""),"",$E7*$F7)</f>
        <v>20</v>
      </c>
      <c r="H7" s="26" t="str">
        <f aca="false">IF($G7="","",IF($G7&gt;=15,"Hoch",IF($G7&gt;=8,"Mittel","Niedrig")))</f>
        <v>Hoch</v>
      </c>
      <c r="I7" s="23" t="n">
        <f aca="false">IF($G7="","",RANK($G7,$G$7:$G$24))</f>
        <v>2</v>
      </c>
      <c r="J7" s="24" t="s">
        <v>42</v>
      </c>
      <c r="K7" s="27" t="s">
        <v>43</v>
      </c>
      <c r="L7" s="27" t="s">
        <v>44</v>
      </c>
      <c r="M7" s="27" t="s">
        <v>45</v>
      </c>
      <c r="N7" s="3"/>
      <c r="O7" s="4" t="s">
        <v>46</v>
      </c>
      <c r="P7" s="4"/>
      <c r="Q7" s="4"/>
    </row>
    <row r="8" customFormat="false" ht="27" hidden="false" customHeight="true" outlineLevel="0" collapsed="false">
      <c r="A8" s="28" t="n">
        <v>2</v>
      </c>
      <c r="B8" s="29" t="s">
        <v>14</v>
      </c>
      <c r="C8" s="29" t="s">
        <v>47</v>
      </c>
      <c r="D8" s="29" t="s">
        <v>48</v>
      </c>
      <c r="E8" s="28" t="n">
        <v>3</v>
      </c>
      <c r="F8" s="28" t="n">
        <v>3</v>
      </c>
      <c r="G8" s="30" t="n">
        <f aca="false">IF(OR($E8="",$F8=""),"",$E8*$F8)</f>
        <v>9</v>
      </c>
      <c r="H8" s="31" t="str">
        <f aca="false">IF($G8="","",IF($G8&gt;=15,"Hoch",IF($G8&gt;=8,"Mittel","Niedrig")))</f>
        <v>Mittel</v>
      </c>
      <c r="I8" s="28" t="n">
        <f aca="false">IF($G8="","",RANK($G8,$G$7:$G$24))</f>
        <v>8</v>
      </c>
      <c r="J8" s="29" t="s">
        <v>49</v>
      </c>
      <c r="K8" s="32" t="s">
        <v>50</v>
      </c>
      <c r="L8" s="32" t="s">
        <v>51</v>
      </c>
      <c r="M8" s="32" t="s">
        <v>52</v>
      </c>
      <c r="N8" s="3"/>
      <c r="O8" s="33" t="s">
        <v>53</v>
      </c>
      <c r="P8" s="34" t="s">
        <v>54</v>
      </c>
      <c r="Q8" s="34"/>
    </row>
    <row r="9" customFormat="false" ht="27" hidden="false" customHeight="true" outlineLevel="0" collapsed="false">
      <c r="A9" s="23" t="n">
        <v>3</v>
      </c>
      <c r="B9" s="24" t="s">
        <v>14</v>
      </c>
      <c r="C9" s="24" t="s">
        <v>55</v>
      </c>
      <c r="D9" s="24" t="s">
        <v>56</v>
      </c>
      <c r="E9" s="23" t="n">
        <v>3</v>
      </c>
      <c r="F9" s="23" t="n">
        <v>4</v>
      </c>
      <c r="G9" s="25" t="n">
        <f aca="false">IF(OR($E9="",$F9=""),"",$E9*$F9)</f>
        <v>12</v>
      </c>
      <c r="H9" s="26" t="str">
        <f aca="false">IF($G9="","",IF($G9&gt;=15,"Hoch",IF($G9&gt;=8,"Mittel","Niedrig")))</f>
        <v>Mittel</v>
      </c>
      <c r="I9" s="23" t="n">
        <f aca="false">IF($G9="","",RANK($G9,$G$7:$G$24))</f>
        <v>5</v>
      </c>
      <c r="J9" s="24" t="s">
        <v>57</v>
      </c>
      <c r="K9" s="27" t="s">
        <v>43</v>
      </c>
      <c r="L9" s="27" t="s">
        <v>58</v>
      </c>
      <c r="M9" s="27" t="s">
        <v>52</v>
      </c>
      <c r="N9" s="3"/>
      <c r="O9" s="33" t="s">
        <v>59</v>
      </c>
      <c r="P9" s="34" t="s">
        <v>60</v>
      </c>
      <c r="Q9" s="34"/>
    </row>
    <row r="10" customFormat="false" ht="27" hidden="false" customHeight="true" outlineLevel="0" collapsed="false">
      <c r="A10" s="28" t="n">
        <v>4</v>
      </c>
      <c r="B10" s="29" t="s">
        <v>14</v>
      </c>
      <c r="C10" s="29" t="s">
        <v>61</v>
      </c>
      <c r="D10" s="29" t="s">
        <v>62</v>
      </c>
      <c r="E10" s="28" t="n">
        <v>3</v>
      </c>
      <c r="F10" s="28" t="n">
        <v>3</v>
      </c>
      <c r="G10" s="30" t="n">
        <f aca="false">IF(OR($E10="",$F10=""),"",$E10*$F10)</f>
        <v>9</v>
      </c>
      <c r="H10" s="31" t="str">
        <f aca="false">IF($G10="","",IF($G10&gt;=15,"Hoch",IF($G10&gt;=8,"Mittel","Niedrig")))</f>
        <v>Mittel</v>
      </c>
      <c r="I10" s="28" t="n">
        <f aca="false">IF($G10="","",RANK($G10,$G$7:$G$24))</f>
        <v>8</v>
      </c>
      <c r="J10" s="29" t="s">
        <v>63</v>
      </c>
      <c r="K10" s="32" t="s">
        <v>64</v>
      </c>
      <c r="L10" s="32" t="s">
        <v>65</v>
      </c>
      <c r="M10" s="32" t="s">
        <v>66</v>
      </c>
      <c r="N10" s="3"/>
      <c r="O10" s="33" t="s">
        <v>67</v>
      </c>
      <c r="P10" s="34" t="s">
        <v>68</v>
      </c>
      <c r="Q10" s="34"/>
    </row>
    <row r="11" customFormat="false" ht="27" hidden="false" customHeight="true" outlineLevel="0" collapsed="false">
      <c r="A11" s="23" t="n">
        <v>5</v>
      </c>
      <c r="B11" s="24" t="s">
        <v>15</v>
      </c>
      <c r="C11" s="24" t="s">
        <v>69</v>
      </c>
      <c r="D11" s="24" t="s">
        <v>70</v>
      </c>
      <c r="E11" s="23" t="n">
        <v>4</v>
      </c>
      <c r="F11" s="23" t="n">
        <v>4</v>
      </c>
      <c r="G11" s="25" t="n">
        <f aca="false">IF(OR($E11="",$F11=""),"",$E11*$F11)</f>
        <v>16</v>
      </c>
      <c r="H11" s="26" t="str">
        <f aca="false">IF($G11="","",IF($G11&gt;=15,"Hoch",IF($G11&gt;=8,"Mittel","Niedrig")))</f>
        <v>Hoch</v>
      </c>
      <c r="I11" s="23" t="n">
        <f aca="false">IF($G11="","",RANK($G11,$G$7:$G$24))</f>
        <v>3</v>
      </c>
      <c r="J11" s="24" t="s">
        <v>71</v>
      </c>
      <c r="K11" s="27" t="s">
        <v>72</v>
      </c>
      <c r="L11" s="27" t="s">
        <v>51</v>
      </c>
      <c r="M11" s="27" t="s">
        <v>45</v>
      </c>
      <c r="N11" s="3"/>
      <c r="O11" s="33" t="s">
        <v>73</v>
      </c>
      <c r="P11" s="34" t="s">
        <v>74</v>
      </c>
      <c r="Q11" s="34"/>
    </row>
    <row r="12" customFormat="false" ht="27" hidden="false" customHeight="true" outlineLevel="0" collapsed="false">
      <c r="A12" s="28" t="n">
        <v>6</v>
      </c>
      <c r="B12" s="29" t="s">
        <v>15</v>
      </c>
      <c r="C12" s="29" t="s">
        <v>75</v>
      </c>
      <c r="D12" s="29" t="s">
        <v>76</v>
      </c>
      <c r="E12" s="28" t="n">
        <v>3</v>
      </c>
      <c r="F12" s="28" t="n">
        <v>2</v>
      </c>
      <c r="G12" s="30" t="n">
        <f aca="false">IF(OR($E12="",$F12=""),"",$E12*$F12)</f>
        <v>6</v>
      </c>
      <c r="H12" s="31" t="str">
        <f aca="false">IF($G12="","",IF($G12&gt;=15,"Hoch",IF($G12&gt;=8,"Mittel","Niedrig")))</f>
        <v>Niedrig</v>
      </c>
      <c r="I12" s="28" t="n">
        <f aca="false">IF($G12="","",RANK($G12,$G$7:$G$24))</f>
        <v>15</v>
      </c>
      <c r="J12" s="29" t="s">
        <v>77</v>
      </c>
      <c r="K12" s="32" t="s">
        <v>78</v>
      </c>
      <c r="L12" s="32" t="s">
        <v>79</v>
      </c>
      <c r="M12" s="32" t="s">
        <v>52</v>
      </c>
      <c r="N12" s="3"/>
      <c r="O12" s="33" t="s">
        <v>80</v>
      </c>
      <c r="P12" s="34" t="s">
        <v>81</v>
      </c>
      <c r="Q12" s="34"/>
    </row>
    <row r="13" customFormat="false" ht="27" hidden="false" customHeight="true" outlineLevel="0" collapsed="false">
      <c r="A13" s="23" t="n">
        <v>7</v>
      </c>
      <c r="B13" s="24" t="s">
        <v>15</v>
      </c>
      <c r="C13" s="24" t="s">
        <v>82</v>
      </c>
      <c r="D13" s="24" t="s">
        <v>83</v>
      </c>
      <c r="E13" s="23" t="n">
        <v>4</v>
      </c>
      <c r="F13" s="23" t="n">
        <v>3</v>
      </c>
      <c r="G13" s="25" t="n">
        <f aca="false">IF(OR($E13="",$F13=""),"",$E13*$F13)</f>
        <v>12</v>
      </c>
      <c r="H13" s="26" t="str">
        <f aca="false">IF($G13="","",IF($G13&gt;=15,"Hoch",IF($G13&gt;=8,"Mittel","Niedrig")))</f>
        <v>Mittel</v>
      </c>
      <c r="I13" s="23" t="n">
        <f aca="false">IF($G13="","",RANK($G13,$G$7:$G$24))</f>
        <v>5</v>
      </c>
      <c r="J13" s="24" t="s">
        <v>84</v>
      </c>
      <c r="K13" s="27" t="s">
        <v>85</v>
      </c>
      <c r="L13" s="27" t="s">
        <v>86</v>
      </c>
      <c r="M13" s="27" t="s">
        <v>52</v>
      </c>
      <c r="N13" s="3"/>
      <c r="O13" s="3"/>
      <c r="P13" s="3"/>
      <c r="Q13" s="3"/>
    </row>
    <row r="14" customFormat="false" ht="27" hidden="false" customHeight="true" outlineLevel="0" collapsed="false">
      <c r="A14" s="28" t="n">
        <v>8</v>
      </c>
      <c r="B14" s="29" t="s">
        <v>16</v>
      </c>
      <c r="C14" s="29" t="s">
        <v>87</v>
      </c>
      <c r="D14" s="29" t="s">
        <v>88</v>
      </c>
      <c r="E14" s="28" t="n">
        <v>5</v>
      </c>
      <c r="F14" s="28" t="n">
        <v>5</v>
      </c>
      <c r="G14" s="30" t="n">
        <f aca="false">IF(OR($E14="",$F14=""),"",$E14*$F14)</f>
        <v>25</v>
      </c>
      <c r="H14" s="31" t="str">
        <f aca="false">IF($G14="","",IF($G14&gt;=15,"Hoch",IF($G14&gt;=8,"Mittel","Niedrig")))</f>
        <v>Hoch</v>
      </c>
      <c r="I14" s="28" t="n">
        <f aca="false">IF($G14="","",RANK($G14,$G$7:$G$24))</f>
        <v>1</v>
      </c>
      <c r="J14" s="29" t="s">
        <v>89</v>
      </c>
      <c r="K14" s="32" t="s">
        <v>90</v>
      </c>
      <c r="L14" s="32" t="s">
        <v>44</v>
      </c>
      <c r="M14" s="32" t="s">
        <v>45</v>
      </c>
      <c r="N14" s="3"/>
      <c r="O14" s="33" t="s">
        <v>91</v>
      </c>
      <c r="P14" s="34" t="s">
        <v>92</v>
      </c>
      <c r="Q14" s="34"/>
    </row>
    <row r="15" customFormat="false" ht="27" hidden="false" customHeight="true" outlineLevel="0" collapsed="false">
      <c r="A15" s="23" t="n">
        <v>9</v>
      </c>
      <c r="B15" s="24" t="s">
        <v>16</v>
      </c>
      <c r="C15" s="24" t="s">
        <v>93</v>
      </c>
      <c r="D15" s="24" t="s">
        <v>94</v>
      </c>
      <c r="E15" s="23" t="n">
        <v>4</v>
      </c>
      <c r="F15" s="23" t="n">
        <v>2</v>
      </c>
      <c r="G15" s="25" t="n">
        <f aca="false">IF(OR($E15="",$F15=""),"",$E15*$F15)</f>
        <v>8</v>
      </c>
      <c r="H15" s="26" t="str">
        <f aca="false">IF($G15="","",IF($G15&gt;=15,"Hoch",IF($G15&gt;=8,"Mittel","Niedrig")))</f>
        <v>Mittel</v>
      </c>
      <c r="I15" s="23" t="n">
        <f aca="false">IF($G15="","",RANK($G15,$G$7:$G$24))</f>
        <v>13</v>
      </c>
      <c r="J15" s="24" t="s">
        <v>95</v>
      </c>
      <c r="K15" s="27" t="s">
        <v>96</v>
      </c>
      <c r="L15" s="27" t="s">
        <v>51</v>
      </c>
      <c r="M15" s="27" t="s">
        <v>52</v>
      </c>
      <c r="N15" s="3"/>
      <c r="O15" s="35" t="s">
        <v>97</v>
      </c>
      <c r="P15" s="34" t="s">
        <v>98</v>
      </c>
      <c r="Q15" s="34"/>
    </row>
    <row r="16" customFormat="false" ht="27" hidden="false" customHeight="true" outlineLevel="0" collapsed="false">
      <c r="A16" s="28" t="n">
        <v>10</v>
      </c>
      <c r="B16" s="29" t="s">
        <v>16</v>
      </c>
      <c r="C16" s="29" t="s">
        <v>99</v>
      </c>
      <c r="D16" s="29" t="s">
        <v>100</v>
      </c>
      <c r="E16" s="28" t="n">
        <v>2</v>
      </c>
      <c r="F16" s="28" t="n">
        <v>2</v>
      </c>
      <c r="G16" s="30" t="n">
        <f aca="false">IF(OR($E16="",$F16=""),"",$E16*$F16)</f>
        <v>4</v>
      </c>
      <c r="H16" s="31" t="str">
        <f aca="false">IF($G16="","",IF($G16&gt;=15,"Hoch",IF($G16&gt;=8,"Mittel","Niedrig")))</f>
        <v>Niedrig</v>
      </c>
      <c r="I16" s="28" t="n">
        <f aca="false">IF($G16="","",RANK($G16,$G$7:$G$24))</f>
        <v>17</v>
      </c>
      <c r="J16" s="29" t="s">
        <v>101</v>
      </c>
      <c r="K16" s="32" t="s">
        <v>102</v>
      </c>
      <c r="L16" s="32" t="s">
        <v>103</v>
      </c>
      <c r="M16" s="32" t="s">
        <v>52</v>
      </c>
      <c r="N16" s="3"/>
      <c r="O16" s="36" t="s">
        <v>104</v>
      </c>
      <c r="P16" s="34" t="s">
        <v>105</v>
      </c>
      <c r="Q16" s="34"/>
    </row>
    <row r="17" customFormat="false" ht="27" hidden="false" customHeight="true" outlineLevel="0" collapsed="false">
      <c r="A17" s="23" t="n">
        <v>11</v>
      </c>
      <c r="B17" s="24" t="s">
        <v>18</v>
      </c>
      <c r="C17" s="24" t="s">
        <v>106</v>
      </c>
      <c r="D17" s="24" t="s">
        <v>107</v>
      </c>
      <c r="E17" s="23" t="n">
        <v>5</v>
      </c>
      <c r="F17" s="23" t="n">
        <v>3</v>
      </c>
      <c r="G17" s="25" t="n">
        <f aca="false">IF(OR($E17="",$F17=""),"",$E17*$F17)</f>
        <v>15</v>
      </c>
      <c r="H17" s="26" t="str">
        <f aca="false">IF($G17="","",IF($G17&gt;=15,"Hoch",IF($G17&gt;=8,"Mittel","Niedrig")))</f>
        <v>Hoch</v>
      </c>
      <c r="I17" s="23" t="n">
        <f aca="false">IF($G17="","",RANK($G17,$G$7:$G$24))</f>
        <v>4</v>
      </c>
      <c r="J17" s="24" t="s">
        <v>108</v>
      </c>
      <c r="K17" s="27" t="s">
        <v>109</v>
      </c>
      <c r="L17" s="27" t="s">
        <v>110</v>
      </c>
      <c r="M17" s="27" t="s">
        <v>52</v>
      </c>
      <c r="N17" s="3"/>
      <c r="O17" s="37" t="s">
        <v>111</v>
      </c>
      <c r="P17" s="34" t="s">
        <v>112</v>
      </c>
      <c r="Q17" s="34"/>
    </row>
    <row r="18" customFormat="false" ht="27" hidden="false" customHeight="true" outlineLevel="0" collapsed="false">
      <c r="A18" s="28" t="n">
        <v>12</v>
      </c>
      <c r="B18" s="29" t="s">
        <v>18</v>
      </c>
      <c r="C18" s="29" t="s">
        <v>113</v>
      </c>
      <c r="D18" s="29" t="s">
        <v>114</v>
      </c>
      <c r="E18" s="28" t="n">
        <v>4</v>
      </c>
      <c r="F18" s="28" t="n">
        <v>3</v>
      </c>
      <c r="G18" s="30" t="n">
        <f aca="false">IF(OR($E18="",$F18=""),"",$E18*$F18)</f>
        <v>12</v>
      </c>
      <c r="H18" s="31" t="str">
        <f aca="false">IF($G18="","",IF($G18&gt;=15,"Hoch",IF($G18&gt;=8,"Mittel","Niedrig")))</f>
        <v>Mittel</v>
      </c>
      <c r="I18" s="28" t="n">
        <f aca="false">IF($G18="","",RANK($G18,$G$7:$G$24))</f>
        <v>5</v>
      </c>
      <c r="J18" s="29" t="s">
        <v>115</v>
      </c>
      <c r="K18" s="32" t="s">
        <v>64</v>
      </c>
      <c r="L18" s="32" t="s">
        <v>116</v>
      </c>
      <c r="M18" s="32" t="s">
        <v>52</v>
      </c>
      <c r="N18" s="3"/>
      <c r="O18" s="3"/>
      <c r="P18" s="3"/>
      <c r="Q18" s="3"/>
    </row>
    <row r="19" customFormat="false" ht="27" hidden="false" customHeight="true" outlineLevel="0" collapsed="false">
      <c r="A19" s="23" t="n">
        <v>13</v>
      </c>
      <c r="B19" s="24" t="s">
        <v>18</v>
      </c>
      <c r="C19" s="24" t="s">
        <v>117</v>
      </c>
      <c r="D19" s="24" t="s">
        <v>118</v>
      </c>
      <c r="E19" s="23" t="n">
        <v>3</v>
      </c>
      <c r="F19" s="23" t="n">
        <v>3</v>
      </c>
      <c r="G19" s="25" t="n">
        <f aca="false">IF(OR($E19="",$F19=""),"",$E19*$F19)</f>
        <v>9</v>
      </c>
      <c r="H19" s="26" t="str">
        <f aca="false">IF($G19="","",IF($G19&gt;=15,"Hoch",IF($G19&gt;=8,"Mittel","Niedrig")))</f>
        <v>Mittel</v>
      </c>
      <c r="I19" s="23" t="n">
        <f aca="false">IF($G19="","",RANK($G19,$G$7:$G$24))</f>
        <v>8</v>
      </c>
      <c r="J19" s="24" t="s">
        <v>119</v>
      </c>
      <c r="K19" s="27" t="s">
        <v>109</v>
      </c>
      <c r="L19" s="27" t="s">
        <v>103</v>
      </c>
      <c r="M19" s="27" t="s">
        <v>45</v>
      </c>
      <c r="N19" s="3"/>
      <c r="O19" s="33" t="s">
        <v>120</v>
      </c>
      <c r="P19" s="34" t="s">
        <v>121</v>
      </c>
      <c r="Q19" s="34"/>
    </row>
    <row r="20" customFormat="false" ht="27" hidden="false" customHeight="true" outlineLevel="0" collapsed="false">
      <c r="A20" s="28" t="n">
        <v>14</v>
      </c>
      <c r="B20" s="29" t="s">
        <v>19</v>
      </c>
      <c r="C20" s="29" t="s">
        <v>122</v>
      </c>
      <c r="D20" s="29" t="s">
        <v>123</v>
      </c>
      <c r="E20" s="28" t="n">
        <v>4</v>
      </c>
      <c r="F20" s="28" t="n">
        <v>2</v>
      </c>
      <c r="G20" s="30" t="n">
        <f aca="false">IF(OR($E20="",$F20=""),"",$E20*$F20)</f>
        <v>8</v>
      </c>
      <c r="H20" s="31" t="str">
        <f aca="false">IF($G20="","",IF($G20&gt;=15,"Hoch",IF($G20&gt;=8,"Mittel","Niedrig")))</f>
        <v>Mittel</v>
      </c>
      <c r="I20" s="28" t="n">
        <f aca="false">IF($G20="","",RANK($G20,$G$7:$G$24))</f>
        <v>13</v>
      </c>
      <c r="J20" s="29" t="s">
        <v>124</v>
      </c>
      <c r="K20" s="32" t="s">
        <v>96</v>
      </c>
      <c r="L20" s="32" t="s">
        <v>65</v>
      </c>
      <c r="M20" s="32" t="s">
        <v>66</v>
      </c>
      <c r="N20" s="3"/>
      <c r="O20" s="33" t="s">
        <v>125</v>
      </c>
      <c r="P20" s="34" t="s">
        <v>126</v>
      </c>
      <c r="Q20" s="34"/>
    </row>
    <row r="21" customFormat="false" ht="27" hidden="false" customHeight="true" outlineLevel="0" collapsed="false">
      <c r="A21" s="23" t="n">
        <v>15</v>
      </c>
      <c r="B21" s="24" t="s">
        <v>19</v>
      </c>
      <c r="C21" s="24" t="s">
        <v>127</v>
      </c>
      <c r="D21" s="24" t="s">
        <v>128</v>
      </c>
      <c r="E21" s="23" t="n">
        <v>3</v>
      </c>
      <c r="F21" s="23" t="n">
        <v>3</v>
      </c>
      <c r="G21" s="25" t="n">
        <f aca="false">IF(OR($E21="",$F21=""),"",$E21*$F21)</f>
        <v>9</v>
      </c>
      <c r="H21" s="26" t="str">
        <f aca="false">IF($G21="","",IF($G21&gt;=15,"Hoch",IF($G21&gt;=8,"Mittel","Niedrig")))</f>
        <v>Mittel</v>
      </c>
      <c r="I21" s="23" t="n">
        <f aca="false">IF($G21="","",RANK($G21,$G$7:$G$24))</f>
        <v>8</v>
      </c>
      <c r="J21" s="24" t="s">
        <v>129</v>
      </c>
      <c r="K21" s="27" t="s">
        <v>130</v>
      </c>
      <c r="L21" s="27" t="s">
        <v>110</v>
      </c>
      <c r="M21" s="27" t="s">
        <v>52</v>
      </c>
      <c r="N21" s="3"/>
      <c r="O21" s="3"/>
      <c r="P21" s="3"/>
      <c r="Q21" s="3"/>
    </row>
    <row r="22" customFormat="false" ht="27" hidden="false" customHeight="true" outlineLevel="0" collapsed="false">
      <c r="A22" s="28" t="n">
        <v>16</v>
      </c>
      <c r="B22" s="29" t="s">
        <v>20</v>
      </c>
      <c r="C22" s="29" t="s">
        <v>131</v>
      </c>
      <c r="D22" s="29" t="s">
        <v>132</v>
      </c>
      <c r="E22" s="28" t="n">
        <v>2</v>
      </c>
      <c r="F22" s="28" t="n">
        <v>3</v>
      </c>
      <c r="G22" s="30" t="n">
        <f aca="false">IF(OR($E22="",$F22=""),"",$E22*$F22)</f>
        <v>6</v>
      </c>
      <c r="H22" s="31" t="str">
        <f aca="false">IF($G22="","",IF($G22&gt;=15,"Hoch",IF($G22&gt;=8,"Mittel","Niedrig")))</f>
        <v>Niedrig</v>
      </c>
      <c r="I22" s="28" t="n">
        <f aca="false">IF($G22="","",RANK($G22,$G$7:$G$24))</f>
        <v>15</v>
      </c>
      <c r="J22" s="29" t="s">
        <v>133</v>
      </c>
      <c r="K22" s="32" t="s">
        <v>134</v>
      </c>
      <c r="L22" s="32" t="s">
        <v>51</v>
      </c>
      <c r="M22" s="32" t="s">
        <v>52</v>
      </c>
      <c r="N22" s="3"/>
      <c r="O22" s="38" t="s">
        <v>135</v>
      </c>
      <c r="P22" s="38"/>
      <c r="Q22" s="38"/>
    </row>
    <row r="23" customFormat="false" ht="27" hidden="false" customHeight="true" outlineLevel="0" collapsed="false">
      <c r="A23" s="23" t="n">
        <v>17</v>
      </c>
      <c r="B23" s="24" t="s">
        <v>20</v>
      </c>
      <c r="C23" s="24" t="s">
        <v>136</v>
      </c>
      <c r="D23" s="24" t="s">
        <v>137</v>
      </c>
      <c r="E23" s="23" t="n">
        <v>2</v>
      </c>
      <c r="F23" s="23" t="n">
        <v>2</v>
      </c>
      <c r="G23" s="25" t="n">
        <f aca="false">IF(OR($E23="",$F23=""),"",$E23*$F23)</f>
        <v>4</v>
      </c>
      <c r="H23" s="26" t="str">
        <f aca="false">IF($G23="","",IF($G23&gt;=15,"Hoch",IF($G23&gt;=8,"Mittel","Niedrig")))</f>
        <v>Niedrig</v>
      </c>
      <c r="I23" s="23" t="n">
        <f aca="false">IF($G23="","",RANK($G23,$G$7:$G$24))</f>
        <v>17</v>
      </c>
      <c r="J23" s="24" t="s">
        <v>138</v>
      </c>
      <c r="K23" s="27" t="s">
        <v>134</v>
      </c>
      <c r="L23" s="27" t="s">
        <v>139</v>
      </c>
      <c r="M23" s="27" t="s">
        <v>140</v>
      </c>
      <c r="N23" s="3"/>
      <c r="O23" s="38"/>
      <c r="P23" s="38"/>
      <c r="Q23" s="38"/>
    </row>
    <row r="24" customFormat="false" ht="27" hidden="false" customHeight="true" outlineLevel="0" collapsed="false">
      <c r="A24" s="28" t="n">
        <v>18</v>
      </c>
      <c r="B24" s="29" t="s">
        <v>20</v>
      </c>
      <c r="C24" s="29" t="s">
        <v>141</v>
      </c>
      <c r="D24" s="29" t="s">
        <v>142</v>
      </c>
      <c r="E24" s="28" t="n">
        <v>3</v>
      </c>
      <c r="F24" s="28" t="n">
        <v>3</v>
      </c>
      <c r="G24" s="30" t="n">
        <f aca="false">IF(OR($E24="",$F24=""),"",$E24*$F24)</f>
        <v>9</v>
      </c>
      <c r="H24" s="31" t="str">
        <f aca="false">IF($G24="","",IF($G24&gt;=15,"Hoch",IF($G24&gt;=8,"Mittel","Niedrig")))</f>
        <v>Mittel</v>
      </c>
      <c r="I24" s="28" t="n">
        <f aca="false">IF($G24="","",RANK($G24,$G$7:$G$24))</f>
        <v>8</v>
      </c>
      <c r="J24" s="29" t="s">
        <v>143</v>
      </c>
      <c r="K24" s="32" t="s">
        <v>43</v>
      </c>
      <c r="L24" s="32" t="s">
        <v>103</v>
      </c>
      <c r="M24" s="32" t="s">
        <v>45</v>
      </c>
      <c r="N24" s="3"/>
      <c r="O24" s="38"/>
      <c r="P24" s="38"/>
      <c r="Q24" s="38"/>
    </row>
    <row r="25" customFormat="false" ht="15" hidden="false" customHeight="false" outlineLevel="0" collapsed="false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8"/>
      <c r="P25" s="38"/>
      <c r="Q25" s="38"/>
    </row>
    <row r="26" customFormat="false" ht="15" hidden="false" customHeight="false" outlineLevel="0" collapsed="false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8"/>
      <c r="P26" s="38"/>
      <c r="Q26" s="38"/>
    </row>
    <row r="27" customFormat="false" ht="24" hidden="false" customHeight="true" outlineLevel="0" collapsed="false">
      <c r="A27" s="39" t="s">
        <v>144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"/>
      <c r="O27" s="3"/>
      <c r="P27" s="3"/>
      <c r="Q27" s="3"/>
    </row>
    <row r="28" customFormat="false" ht="15" hidden="false" customHeight="false" outlineLevel="0" collapsed="false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customFormat="false" ht="19.5" hidden="false" customHeight="true" outlineLevel="0" collapsed="false">
      <c r="A29" s="40" t="s">
        <v>145</v>
      </c>
      <c r="B29" s="40"/>
      <c r="C29" s="40"/>
      <c r="D29" s="40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customFormat="false" ht="15" hidden="false" customHeight="false" outlineLevel="0" collapsed="false">
      <c r="A30" s="41" t="s">
        <v>146</v>
      </c>
      <c r="B30" s="41"/>
      <c r="C30" s="41" t="s">
        <v>147</v>
      </c>
      <c r="D30" s="41" t="s">
        <v>148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customFormat="false" ht="18.75" hidden="false" customHeight="true" outlineLevel="0" collapsed="false">
      <c r="A31" s="24" t="s">
        <v>14</v>
      </c>
      <c r="B31" s="24"/>
      <c r="C31" s="42" t="n">
        <f aca="false">COUNTIF($B$7:$B$24,A31)</f>
        <v>4</v>
      </c>
      <c r="D31" s="43" t="str">
        <f aca="false">IF(C31=0,"",REPT("|",C31))</f>
        <v>||||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customFormat="false" ht="18.75" hidden="false" customHeight="true" outlineLevel="0" collapsed="false">
      <c r="A32" s="29" t="s">
        <v>15</v>
      </c>
      <c r="B32" s="29"/>
      <c r="C32" s="44" t="n">
        <f aca="false">COUNTIF($B$7:$B$24,A32)</f>
        <v>3</v>
      </c>
      <c r="D32" s="45" t="str">
        <f aca="false">IF(C32=0,"",REPT("|",C32))</f>
        <v>|||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customFormat="false" ht="18.75" hidden="false" customHeight="true" outlineLevel="0" collapsed="false">
      <c r="A33" s="24" t="s">
        <v>16</v>
      </c>
      <c r="B33" s="24"/>
      <c r="C33" s="42" t="n">
        <f aca="false">COUNTIF($B$7:$B$24,A33)</f>
        <v>3</v>
      </c>
      <c r="D33" s="43" t="str">
        <f aca="false">IF(C33=0,"",REPT("|",C33))</f>
        <v>|||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customFormat="false" ht="18.75" hidden="false" customHeight="true" outlineLevel="0" collapsed="false">
      <c r="A34" s="29" t="s">
        <v>18</v>
      </c>
      <c r="B34" s="29"/>
      <c r="C34" s="44" t="n">
        <f aca="false">COUNTIF($B$7:$B$24,A34)</f>
        <v>3</v>
      </c>
      <c r="D34" s="45" t="str">
        <f aca="false">IF(C34=0,"",REPT("|",C34))</f>
        <v>|||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customFormat="false" ht="18.75" hidden="false" customHeight="true" outlineLevel="0" collapsed="false">
      <c r="A35" s="24" t="s">
        <v>19</v>
      </c>
      <c r="B35" s="24"/>
      <c r="C35" s="42" t="n">
        <f aca="false">COUNTIF($B$7:$B$24,A35)</f>
        <v>2</v>
      </c>
      <c r="D35" s="43" t="str">
        <f aca="false">IF(C35=0,"",REPT("|",C35))</f>
        <v>||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customFormat="false" ht="18.75" hidden="false" customHeight="true" outlineLevel="0" collapsed="false">
      <c r="A36" s="29" t="s">
        <v>20</v>
      </c>
      <c r="B36" s="29"/>
      <c r="C36" s="44" t="n">
        <f aca="false">COUNTIF($B$7:$B$24,A36)</f>
        <v>3</v>
      </c>
      <c r="D36" s="45" t="str">
        <f aca="false">IF(C36=0,"",REPT("|",C36))</f>
        <v>|||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customFormat="false" ht="15" hidden="false" customHeight="false" outlineLevel="0" collapsed="false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customFormat="false" ht="19.5" hidden="false" customHeight="true" outlineLevel="0" collapsed="false">
      <c r="A38" s="40" t="s">
        <v>149</v>
      </c>
      <c r="B38" s="40"/>
      <c r="C38" s="40"/>
      <c r="D38" s="40"/>
      <c r="E38" s="3"/>
      <c r="F38" s="40" t="s">
        <v>150</v>
      </c>
      <c r="G38" s="40"/>
      <c r="H38" s="40"/>
      <c r="I38" s="40"/>
      <c r="J38" s="40"/>
      <c r="K38" s="40"/>
      <c r="L38" s="40"/>
      <c r="M38" s="40"/>
      <c r="N38" s="3"/>
      <c r="O38" s="3"/>
      <c r="P38" s="3"/>
      <c r="Q38" s="3"/>
    </row>
    <row r="39" customFormat="false" ht="15" hidden="false" customHeight="false" outlineLevel="0" collapsed="false">
      <c r="A39" s="41" t="s">
        <v>38</v>
      </c>
      <c r="B39" s="41"/>
      <c r="C39" s="41" t="s">
        <v>147</v>
      </c>
      <c r="D39" s="41" t="s">
        <v>151</v>
      </c>
      <c r="E39" s="3"/>
      <c r="F39" s="41" t="s">
        <v>34</v>
      </c>
      <c r="G39" s="41" t="s">
        <v>146</v>
      </c>
      <c r="H39" s="41"/>
      <c r="I39" s="41" t="s">
        <v>152</v>
      </c>
      <c r="J39" s="41"/>
      <c r="K39" s="41"/>
      <c r="L39" s="41"/>
      <c r="M39" s="41" t="s">
        <v>153</v>
      </c>
      <c r="N39" s="3"/>
      <c r="O39" s="3"/>
      <c r="P39" s="3"/>
      <c r="Q39" s="3"/>
    </row>
    <row r="40" customFormat="false" ht="21.75" hidden="false" customHeight="true" outlineLevel="0" collapsed="false">
      <c r="A40" s="24" t="s">
        <v>52</v>
      </c>
      <c r="B40" s="24"/>
      <c r="C40" s="42" t="n">
        <f aca="false">COUNTIF($M$7:$M$24,A40)</f>
        <v>10</v>
      </c>
      <c r="D40" s="46" t="n">
        <f aca="false">IFERROR(C40/COUNTA($M$7:$M$24),0)</f>
        <v>0.555555555555556</v>
      </c>
      <c r="E40" s="3"/>
      <c r="F40" s="47" t="n">
        <v>1</v>
      </c>
      <c r="G40" s="24" t="str">
        <f aca="false">IFERROR(INDEX($B$7:$B$24,MATCH(LARGE($G$7:$G$24,1),$G$7:$G$24,0)),"")</f>
        <v>Material</v>
      </c>
      <c r="H40" s="24"/>
      <c r="I40" s="24" t="str">
        <f aca="false">IFERROR(INDEX($C$7:$C$24,MATCH(LARGE($G$7:$G$24,1),$G$7:$G$24,0)),"")</f>
        <v>Schwankende Qualität von Zulieferteilen</v>
      </c>
      <c r="J40" s="24"/>
      <c r="K40" s="24"/>
      <c r="L40" s="24"/>
      <c r="M40" s="48" t="n">
        <f aca="false">LARGE($G$7:$G$24,1)</f>
        <v>25</v>
      </c>
      <c r="N40" s="3"/>
      <c r="O40" s="3"/>
      <c r="P40" s="3"/>
      <c r="Q40" s="3"/>
    </row>
    <row r="41" customFormat="false" ht="21.75" hidden="false" customHeight="true" outlineLevel="0" collapsed="false">
      <c r="A41" s="29" t="s">
        <v>45</v>
      </c>
      <c r="B41" s="29"/>
      <c r="C41" s="44" t="n">
        <f aca="false">COUNTIF($M$7:$M$24,A41)</f>
        <v>5</v>
      </c>
      <c r="D41" s="49" t="n">
        <f aca="false">IFERROR(C41/COUNTA($M$7:$M$24),0)</f>
        <v>0.277777777777778</v>
      </c>
      <c r="E41" s="3"/>
      <c r="F41" s="50" t="n">
        <v>2</v>
      </c>
      <c r="G41" s="29" t="str">
        <f aca="false">IFERROR(INDEX($B$7:$B$24,MATCH(LARGE($G$7:$G$24,2),$G$7:$G$24,0)),"")</f>
        <v>Mensch</v>
      </c>
      <c r="H41" s="29"/>
      <c r="I41" s="29" t="str">
        <f aca="false">IFERROR(INDEX($C$7:$C$24,MATCH(LARGE($G$7:$G$24,2),$G$7:$G$24,0)),"")</f>
        <v>Unzureichende Einarbeitung neuer Mitarbeiter</v>
      </c>
      <c r="J41" s="29"/>
      <c r="K41" s="29"/>
      <c r="L41" s="29"/>
      <c r="M41" s="51" t="n">
        <f aca="false">LARGE($G$7:$G$24,2)</f>
        <v>20</v>
      </c>
      <c r="N41" s="3"/>
      <c r="O41" s="3"/>
      <c r="P41" s="3"/>
      <c r="Q41" s="3"/>
    </row>
    <row r="42" customFormat="false" ht="21.75" hidden="false" customHeight="true" outlineLevel="0" collapsed="false">
      <c r="A42" s="24" t="s">
        <v>66</v>
      </c>
      <c r="B42" s="24"/>
      <c r="C42" s="42" t="n">
        <f aca="false">COUNTIF($M$7:$M$24,A42)</f>
        <v>2</v>
      </c>
      <c r="D42" s="46" t="n">
        <f aca="false">IFERROR(C42/COUNTA($M$7:$M$24),0)</f>
        <v>0.111111111111111</v>
      </c>
      <c r="E42" s="3"/>
      <c r="F42" s="47" t="n">
        <v>3</v>
      </c>
      <c r="G42" s="24" t="str">
        <f aca="false">IFERROR(INDEX($B$7:$B$24,MATCH(LARGE($G$7:$G$24,3),$G$7:$G$24,0)),"")</f>
        <v>Maschine</v>
      </c>
      <c r="H42" s="24"/>
      <c r="I42" s="24" t="str">
        <f aca="false">IFERROR(INDEX($C$7:$C$24,MATCH(LARGE($G$7:$G$24,3),$G$7:$G$24,0)),"")</f>
        <v>Fehlende vorbeugende Wartung</v>
      </c>
      <c r="J42" s="24"/>
      <c r="K42" s="24"/>
      <c r="L42" s="24"/>
      <c r="M42" s="48" t="n">
        <f aca="false">LARGE($G$7:$G$24,3)</f>
        <v>16</v>
      </c>
      <c r="N42" s="3"/>
      <c r="O42" s="3"/>
      <c r="P42" s="3"/>
      <c r="Q42" s="3"/>
    </row>
    <row r="43" customFormat="false" ht="18.75" hidden="false" customHeight="true" outlineLevel="0" collapsed="false">
      <c r="A43" s="29" t="s">
        <v>140</v>
      </c>
      <c r="B43" s="29"/>
      <c r="C43" s="44" t="n">
        <f aca="false">COUNTIF($M$7:$M$24,A43)</f>
        <v>1</v>
      </c>
      <c r="D43" s="49" t="n">
        <f aca="false">IFERROR(C43/COUNTA($M$7:$M$24),0)</f>
        <v>0.0555555555555556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customFormat="false" ht="15" hidden="false" customHeight="false" outlineLevel="0" collapsed="false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</sheetData>
  <mergeCells count="44">
    <mergeCell ref="A1:M1"/>
    <mergeCell ref="A2:M2"/>
    <mergeCell ref="A4:B4"/>
    <mergeCell ref="C4:H4"/>
    <mergeCell ref="I4:J4"/>
    <mergeCell ref="K4:M4"/>
    <mergeCell ref="O6:Q6"/>
    <mergeCell ref="O7:Q7"/>
    <mergeCell ref="P8:Q8"/>
    <mergeCell ref="P9:Q9"/>
    <mergeCell ref="P10:Q10"/>
    <mergeCell ref="P11:Q11"/>
    <mergeCell ref="P12:Q12"/>
    <mergeCell ref="P14:Q14"/>
    <mergeCell ref="P15:Q15"/>
    <mergeCell ref="P16:Q16"/>
    <mergeCell ref="P17:Q17"/>
    <mergeCell ref="P19:Q19"/>
    <mergeCell ref="P20:Q20"/>
    <mergeCell ref="O22:Q26"/>
    <mergeCell ref="A27:M27"/>
    <mergeCell ref="A29:D29"/>
    <mergeCell ref="A30:B30"/>
    <mergeCell ref="A31:B31"/>
    <mergeCell ref="A32:B32"/>
    <mergeCell ref="A33:B33"/>
    <mergeCell ref="A34:B34"/>
    <mergeCell ref="A35:B35"/>
    <mergeCell ref="A36:B36"/>
    <mergeCell ref="A38:D38"/>
    <mergeCell ref="F38:M38"/>
    <mergeCell ref="A39:B39"/>
    <mergeCell ref="G39:H39"/>
    <mergeCell ref="I39:L39"/>
    <mergeCell ref="A40:B40"/>
    <mergeCell ref="G40:H40"/>
    <mergeCell ref="I40:L40"/>
    <mergeCell ref="A41:B41"/>
    <mergeCell ref="G41:H41"/>
    <mergeCell ref="I41:L41"/>
    <mergeCell ref="A42:B42"/>
    <mergeCell ref="G42:H42"/>
    <mergeCell ref="I42:L42"/>
    <mergeCell ref="A43:B43"/>
  </mergeCells>
  <conditionalFormatting sqref="H7:H24">
    <cfRule type="cellIs" priority="2" operator="equal" aboveAverage="0" equalAverage="0" bottom="0" percent="0" rank="0" text="" dxfId="0">
      <formula>"Hoch"</formula>
    </cfRule>
    <cfRule type="cellIs" priority="3" operator="equal" aboveAverage="0" equalAverage="0" bottom="0" percent="0" rank="0" text="" dxfId="1">
      <formula>"Mittel"</formula>
    </cfRule>
    <cfRule type="cellIs" priority="4" operator="equal" aboveAverage="0" equalAverage="0" bottom="0" percent="0" rank="0" text="" dxfId="2">
      <formula>"Niedrig"</formula>
    </cfRule>
  </conditionalFormatting>
  <conditionalFormatting sqref="G7:G24">
    <cfRule type="cellIs" priority="5" operator="greaterThanOrEqual" aboveAverage="0" equalAverage="0" bottom="0" percent="0" rank="0" text="" dxfId="3">
      <formula>15</formula>
    </cfRule>
  </conditionalFormatting>
  <conditionalFormatting sqref="M7:M24">
    <cfRule type="cellIs" priority="6" operator="equal" aboveAverage="0" equalAverage="0" bottom="0" percent="0" rank="0" text="" dxfId="4">
      <formula>"Umgesetzt"</formula>
    </cfRule>
    <cfRule type="cellIs" priority="7" operator="equal" aboveAverage="0" equalAverage="0" bottom="0" percent="0" rank="0" text="" dxfId="5">
      <formula>"In Bearbeitung"</formula>
    </cfRule>
    <cfRule type="cellIs" priority="8" operator="equal" aboveAverage="0" equalAverage="0" bottom="0" percent="0" rank="0" text="" dxfId="6">
      <formula>"Offen"</formula>
    </cfRule>
    <cfRule type="cellIs" priority="9" operator="equal" aboveAverage="0" equalAverage="0" bottom="0" percent="0" rank="0" text="" dxfId="7">
      <formula>"Verworfen"</formula>
    </cfRule>
  </conditionalFormatting>
  <conditionalFormatting sqref="I7:I24">
    <cfRule type="cellIs" priority="10" operator="equal" aboveAverage="0" equalAverage="0" bottom="0" percent="0" rank="0" text="" dxfId="8">
      <formula>1</formula>
    </cfRule>
  </conditionalFormatting>
  <dataValidations count="3">
    <dataValidation allowBlank="true" errorStyle="stop" operator="between" showDropDown="false" showErrorMessage="false" showInputMessage="false" sqref="B7:B24" type="list">
      <formula1>"Mensch,Maschine,Material,Methode,Messung,Mitwelt"</formula1>
      <formula2>0</formula2>
    </dataValidation>
    <dataValidation allowBlank="true" errorStyle="stop" operator="between" showDropDown="false" showErrorMessage="false" showInputMessage="false" sqref="E7:F24" type="list">
      <formula1>"1,2,3,4,5"</formula1>
      <formula2>0</formula2>
    </dataValidation>
    <dataValidation allowBlank="true" errorStyle="stop" operator="between" showDropDown="false" showErrorMessage="false" showInputMessage="false" sqref="M7:M24" type="list">
      <formula1>"Offen,In Bearbeitung,Umgesetzt,Verworfen"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2026-09-07T11:38:55Z</dcterms:created>
  <dc:creator>openpyxl</dc:creator>
  <dc:description/>
  <dc:language>en-US</dc:language>
  <cp:lastModifiedBy/>
  <dcterms:modified xsi:type="dcterms:W3CDTF">2026-09-07T11:38:57Z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