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FDF5322E-EFC0-4FE2-B7F3-7256A7C7E424}" xr6:coauthVersionLast="47" xr6:coauthVersionMax="47" xr10:uidLastSave="{00000000-0000-0000-0000-000000000000}"/>
  <bookViews>
    <workbookView xWindow="-27240" yWindow="1560" windowWidth="25500" windowHeight="13500" tabRatio="500" xr2:uid="{00000000-000D-0000-FFFF-FFFF00000000}"/>
  </bookViews>
  <sheets>
    <sheet name="Kontoauszug" sheetId="1" r:id="rId1"/>
  </sheets>
  <definedNames>
    <definedName name="_xlnm.Print_Area" localSheetId="0">Kontoauszug!$A$1:$J$57</definedName>
    <definedName name="_xlnm.Print_Titles" localSheetId="0">Kontoauszug!$19:$19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3" i="1" l="1"/>
  <c r="E53" i="1" s="1"/>
  <c r="F53" i="1" s="1"/>
  <c r="D52" i="1"/>
  <c r="E52" i="1" s="1"/>
  <c r="F52" i="1" s="1"/>
  <c r="D51" i="1"/>
  <c r="D50" i="1"/>
  <c r="D49" i="1"/>
  <c r="I48" i="1"/>
  <c r="D48" i="1"/>
  <c r="D47" i="1"/>
  <c r="I46" i="1"/>
  <c r="D46" i="1"/>
  <c r="I45" i="1"/>
  <c r="I47" i="1" s="1"/>
  <c r="D45" i="1"/>
  <c r="D54" i="1" s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B16" i="1"/>
  <c r="F15" i="1"/>
  <c r="H15" i="1" s="1"/>
  <c r="D15" i="1"/>
  <c r="E49" i="1" l="1"/>
  <c r="F49" i="1" s="1"/>
  <c r="F16" i="1"/>
  <c r="I49" i="1"/>
  <c r="E46" i="1"/>
  <c r="F46" i="1" s="1"/>
  <c r="E48" i="1"/>
  <c r="F48" i="1" s="1"/>
  <c r="E50" i="1"/>
  <c r="F50" i="1" s="1"/>
  <c r="E47" i="1"/>
  <c r="F47" i="1" s="1"/>
  <c r="E51" i="1"/>
  <c r="F51" i="1" s="1"/>
  <c r="E45" i="1"/>
  <c r="F45" i="1" s="1"/>
</calcChain>
</file>

<file path=xl/sharedStrings.xml><?xml version="1.0" encoding="utf-8"?>
<sst xmlns="http://schemas.openxmlformats.org/spreadsheetml/2006/main" count="113" uniqueCount="96">
  <si>
    <t>B&amp;P</t>
  </si>
  <si>
    <t>BEISPIEL &amp; PARTNER GMBH</t>
  </si>
  <si>
    <t>AUSZUG-NR.   2026 / 02</t>
  </si>
  <si>
    <t>Kontoauszug</t>
  </si>
  <si>
    <t>ZEITRAUM   01.–28.02.2026</t>
  </si>
  <si>
    <t>Übersicht aller Kontobewegungen</t>
  </si>
  <si>
    <t>SEITE   1 VON 1</t>
  </si>
  <si>
    <t>KONTOINHABER</t>
  </si>
  <si>
    <t>BANKVERBINDUNG &amp; AUSZUG</t>
  </si>
  <si>
    <t>Name</t>
  </si>
  <si>
    <t>Beispiel &amp; Partner GmbH</t>
  </si>
  <si>
    <t>Kreditinstitut</t>
  </si>
  <si>
    <t>Nordbank eG</t>
  </si>
  <si>
    <t>Anschrift</t>
  </si>
  <si>
    <t>Musterallee 8</t>
  </si>
  <si>
    <t>IBAN</t>
  </si>
  <si>
    <t>DE21 2005 0550 1234 9876 54</t>
  </si>
  <si>
    <t>PLZ / Ort</t>
  </si>
  <si>
    <t>20095 Beispielstadt</t>
  </si>
  <si>
    <t>BIC</t>
  </si>
  <si>
    <t>BSPLDE2HXXX</t>
  </si>
  <si>
    <t>Kontoart</t>
  </si>
  <si>
    <t>Geschäftskonto</t>
  </si>
  <si>
    <t>Währung</t>
  </si>
  <si>
    <t>EUR (€)</t>
  </si>
  <si>
    <t>KONTOÜBERSICHT</t>
  </si>
  <si>
    <t>ALTER KONTOSTAND</t>
  </si>
  <si>
    <t>SUMME GUTSCHRIFTEN</t>
  </si>
  <si>
    <t>SUMME BELASTUNGEN</t>
  </si>
  <si>
    <t>NEUER KONTOSTAND</t>
  </si>
  <si>
    <t>BUCHUNGEN</t>
  </si>
  <si>
    <t>Alle Beträge in EUR (€)</t>
  </si>
  <si>
    <t>Buchung</t>
  </si>
  <si>
    <t>Wertst.</t>
  </si>
  <si>
    <t>Buchungstext</t>
  </si>
  <si>
    <t>Kategorie</t>
  </si>
  <si>
    <t>Beleg-Nr.</t>
  </si>
  <si>
    <t>Belastung</t>
  </si>
  <si>
    <t>Gutschrift</t>
  </si>
  <si>
    <t>Saldo</t>
  </si>
  <si>
    <t>Zahlungseingang Kunde RE-2026-0041</t>
  </si>
  <si>
    <t>Einnahmen</t>
  </si>
  <si>
    <t>GS-4041</t>
  </si>
  <si>
    <t>Lohn- und Gehaltslauf Februar</t>
  </si>
  <si>
    <t>Personal</t>
  </si>
  <si>
    <t>LG-02</t>
  </si>
  <si>
    <t>Büromiete Februar</t>
  </si>
  <si>
    <t>Miete &amp; Büro</t>
  </si>
  <si>
    <t>DA-2210</t>
  </si>
  <si>
    <t>Betriebshaftpflicht Quartalsbeitrag</t>
  </si>
  <si>
    <t>Versicherung</t>
  </si>
  <si>
    <t>VS-0204</t>
  </si>
  <si>
    <t>Wareneinkauf Lieferant Süd</t>
  </si>
  <si>
    <t>Waren &amp; Material</t>
  </si>
  <si>
    <t>ER-8890</t>
  </si>
  <si>
    <t>Software-Lizenz Jahresabonnement</t>
  </si>
  <si>
    <t>IT &amp; Software</t>
  </si>
  <si>
    <t>IT-1120</t>
  </si>
  <si>
    <t>Zahlungseingang Kunde RE-2026-0042</t>
  </si>
  <si>
    <t>GS-4042</t>
  </si>
  <si>
    <t>Umsatzsteuer-Vorauszahlung Januar</t>
  </si>
  <si>
    <t>Steuern</t>
  </si>
  <si>
    <t>FA-0126</t>
  </si>
  <si>
    <t>Kontoführungsgebühr</t>
  </si>
  <si>
    <t>Gebühren</t>
  </si>
  <si>
    <t>BG-02</t>
  </si>
  <si>
    <t>Bürobedarf und Verbrauchsmaterial</t>
  </si>
  <si>
    <t>ER-8931</t>
  </si>
  <si>
    <t>Stromabschlag Geschäftsräume</t>
  </si>
  <si>
    <t>NB-02</t>
  </si>
  <si>
    <t>Zahlungseingang Kunde RE-2026-0043</t>
  </si>
  <si>
    <t>GS-4043</t>
  </si>
  <si>
    <t>Reisekostenerstattung Mitarbeiter</t>
  </si>
  <si>
    <t>Sonstiges</t>
  </si>
  <si>
    <t>RK-0220</t>
  </si>
  <si>
    <t>Cloud-Hosting monatlich</t>
  </si>
  <si>
    <t>IT-1155</t>
  </si>
  <si>
    <t>Zahlungseingang Kunde RE-2026-0045</t>
  </si>
  <si>
    <t>GS-4045</t>
  </si>
  <si>
    <t>Tilgung Betriebsdarlehen</t>
  </si>
  <si>
    <t>KR-02</t>
  </si>
  <si>
    <t>AUSGABEN NACH KATEGORIE</t>
  </si>
  <si>
    <t>ZUSAMMENFASSUNG</t>
  </si>
  <si>
    <t>Belastungen</t>
  </si>
  <si>
    <t>Anteil</t>
  </si>
  <si>
    <t>Verteilung</t>
  </si>
  <si>
    <t>Einnahmen gesamt</t>
  </si>
  <si>
    <t>Ausgaben gesamt</t>
  </si>
  <si>
    <t>Netto (Veränderung)</t>
  </si>
  <si>
    <t>Alter Kontostand</t>
  </si>
  <si>
    <t>Neuer Kontostand</t>
  </si>
  <si>
    <t>Eingabefelder: „Alter Kontostand" sowie leere Buchungszeilen.
Saldo, Summen, Anteile und Verteilung berechnen sich automatisch.
Kategorie je Zeile per Auswahlliste wählen.</t>
  </si>
  <si>
    <t>Gesamt</t>
  </si>
  <si>
    <t>Erstellt am:  28.02.2026</t>
  </si>
  <si>
    <t>Ort, Datum / Unterschrift  ______________________________</t>
  </si>
  <si>
    <t>Muster-Vorlage zu Übersichtszwecken · Alle Namen, Adressen und Kontodaten sind frei erfunden.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</si>
</sst>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;[Red]\-#,##0.00&quot; €&quot;"/>
    <numFmt numFmtId="165" formatCode="dd\.mm\.yyyy"/>
    <numFmt numFmtId="166" formatCode="0.0%"/>
  </numFmts>
  <fonts count="24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b/>
      <sz val="9"/>
      <color rgb="FF1C6E5A"/>
      <name val="Calibri"/>
      <charset val="1"/>
    </font>
    <font>
      <sz val="9"/>
      <color rgb="FF6E7A83"/>
      <name val="Calibri"/>
      <charset val="1"/>
    </font>
    <font>
      <b/>
      <sz val="26"/>
      <color rgb="FF232B31"/>
      <name val="Calibri"/>
      <charset val="1"/>
    </font>
    <font>
      <b/>
      <sz val="9"/>
      <color rgb="FF232B31"/>
      <name val="Calibri"/>
      <charset val="1"/>
    </font>
    <font>
      <i/>
      <sz val="9.5"/>
      <color rgb="FF6E7A83"/>
      <name val="Calibri"/>
      <charset val="1"/>
    </font>
    <font>
      <b/>
      <sz val="10.5"/>
      <color rgb="FF2A343B"/>
      <name val="Calibri"/>
      <charset val="1"/>
    </font>
    <font>
      <b/>
      <sz val="8.5"/>
      <color rgb="FF6E7A83"/>
      <name val="Calibri"/>
      <charset val="1"/>
    </font>
    <font>
      <b/>
      <sz val="8.5"/>
      <color rgb="FFAEB7BD"/>
      <name val="Calibri"/>
      <charset val="1"/>
    </font>
    <font>
      <b/>
      <sz val="15"/>
      <color rgb="FF1C6E5A"/>
      <name val="Calibri"/>
      <charset val="1"/>
    </font>
    <font>
      <b/>
      <sz val="15"/>
      <color rgb="FF232B31"/>
      <name val="Calibri"/>
      <charset val="1"/>
    </font>
    <font>
      <b/>
      <sz val="15"/>
      <color rgb="FFFFFFFF"/>
      <name val="Calibri"/>
      <charset val="1"/>
    </font>
    <font>
      <i/>
      <sz val="8.5"/>
      <color rgb="FF6E7A83"/>
      <name val="Calibri"/>
      <charset val="1"/>
    </font>
    <font>
      <b/>
      <sz val="9.5"/>
      <color rgb="FFFFFFFF"/>
      <name val="Calibri"/>
      <charset val="1"/>
    </font>
    <font>
      <sz val="9.5"/>
      <color rgb="FF2A343B"/>
      <name val="Calibri"/>
      <charset val="1"/>
    </font>
    <font>
      <sz val="9.5"/>
      <color rgb="FF6E7A83"/>
      <name val="Calibri"/>
      <charset val="1"/>
    </font>
    <font>
      <b/>
      <sz val="9.5"/>
      <color rgb="FF232B31"/>
      <name val="Calibri"/>
      <charset val="1"/>
    </font>
    <font>
      <b/>
      <sz val="9"/>
      <color rgb="FFFFFFFF"/>
      <name val="Calibri"/>
      <charset val="1"/>
    </font>
    <font>
      <sz val="9"/>
      <color rgb="FF1C6E5A"/>
      <name val="Calibri"/>
      <charset val="1"/>
    </font>
    <font>
      <b/>
      <sz val="10.5"/>
      <color rgb="FF232B31"/>
      <name val="Calibri"/>
      <charset val="1"/>
    </font>
    <font>
      <b/>
      <sz val="10.5"/>
      <color rgb="FFFFFFFF"/>
      <name val="Calibri"/>
      <charset val="1"/>
    </font>
    <font>
      <sz val="8.5"/>
      <color rgb="FF6E7A83"/>
      <name val="Calibri"/>
      <charset val="1"/>
    </font>
    <font>
      <i/>
      <sz val="8"/>
      <color rgb="FF6E7A83"/>
      <name val="Calibri"/>
      <charset val="1"/>
    </font>
  </fonts>
  <fills count="8">
    <fill>
      <patternFill patternType="none"/>
    </fill>
    <fill>
      <patternFill patternType="gray125"/>
    </fill>
    <fill>
      <patternFill patternType="solid">
        <fgColor rgb="FF1C6E5A"/>
        <bgColor rgb="FF008080"/>
      </patternFill>
    </fill>
    <fill>
      <patternFill patternType="solid">
        <fgColor rgb="FF232B31"/>
        <bgColor rgb="FF2A343B"/>
      </patternFill>
    </fill>
    <fill>
      <patternFill patternType="solid">
        <fgColor rgb="FFFFFFFF"/>
        <bgColor rgb="FFF5F7F8"/>
      </patternFill>
    </fill>
    <fill>
      <patternFill patternType="solid">
        <fgColor rgb="FFF5F7F8"/>
        <bgColor rgb="FFFFFFFF"/>
      </patternFill>
    </fill>
    <fill>
      <patternFill patternType="solid">
        <fgColor rgb="FF3A454D"/>
        <bgColor rgb="FF2A343B"/>
      </patternFill>
    </fill>
    <fill>
      <patternFill patternType="solid">
        <fgColor rgb="FFE3F0EB"/>
        <bgColor rgb="FFDCE2E6"/>
      </patternFill>
    </fill>
  </fills>
  <borders count="19">
    <border>
      <left/>
      <right/>
      <top/>
      <bottom/>
      <diagonal/>
    </border>
    <border>
      <left/>
      <right/>
      <top/>
      <bottom style="thin">
        <color rgb="FF1C6E5A"/>
      </bottom>
      <diagonal/>
    </border>
    <border>
      <left/>
      <right/>
      <top/>
      <bottom style="thin">
        <color rgb="FFDCE2E6"/>
      </bottom>
      <diagonal/>
    </border>
    <border>
      <left style="thin">
        <color rgb="FFC4CDD3"/>
      </left>
      <right style="thin">
        <color rgb="FFC4CDD3"/>
      </right>
      <top style="medium">
        <color rgb="FF1C6E5A"/>
      </top>
      <bottom/>
      <diagonal/>
    </border>
    <border>
      <left style="thin">
        <color rgb="FF232B31"/>
      </left>
      <right style="thin">
        <color rgb="FF232B31"/>
      </right>
      <top style="thin">
        <color rgb="FF232B31"/>
      </top>
      <bottom/>
      <diagonal/>
    </border>
    <border>
      <left style="thin">
        <color rgb="FFC4CDD3"/>
      </left>
      <right style="thin">
        <color rgb="FFC4CDD3"/>
      </right>
      <top/>
      <bottom style="thin">
        <color rgb="FFC4CDD3"/>
      </bottom>
      <diagonal/>
    </border>
    <border>
      <left style="thin">
        <color rgb="FF232B31"/>
      </left>
      <right style="thin">
        <color rgb="FF232B31"/>
      </right>
      <top/>
      <bottom style="thin">
        <color rgb="FF232B31"/>
      </bottom>
      <diagonal/>
    </border>
    <border>
      <left style="thin">
        <color rgb="FFC4CDD3"/>
      </left>
      <right/>
      <top style="thin">
        <color rgb="FFC4CDD3"/>
      </top>
      <bottom style="medium">
        <color rgb="FF1C6E5A"/>
      </bottom>
      <diagonal/>
    </border>
    <border>
      <left/>
      <right/>
      <top style="thin">
        <color rgb="FFC4CDD3"/>
      </top>
      <bottom style="medium">
        <color rgb="FF1C6E5A"/>
      </bottom>
      <diagonal/>
    </border>
    <border>
      <left/>
      <right style="thin">
        <color rgb="FFC4CDD3"/>
      </right>
      <top style="thin">
        <color rgb="FFC4CDD3"/>
      </top>
      <bottom style="medium">
        <color rgb="FF1C6E5A"/>
      </bottom>
      <diagonal/>
    </border>
    <border>
      <left style="thin">
        <color rgb="FFC4CDD3"/>
      </left>
      <right/>
      <top/>
      <bottom style="thin">
        <color rgb="FFDCE2E6"/>
      </bottom>
      <diagonal/>
    </border>
    <border>
      <left/>
      <right style="thin">
        <color rgb="FFC4CDD3"/>
      </right>
      <top/>
      <bottom style="thin">
        <color rgb="FFDCE2E6"/>
      </bottom>
      <diagonal/>
    </border>
    <border>
      <left style="thin">
        <color rgb="FFC4CDD3"/>
      </left>
      <right/>
      <top/>
      <bottom style="thin">
        <color rgb="FFC4CDD3"/>
      </bottom>
      <diagonal/>
    </border>
    <border>
      <left/>
      <right/>
      <top/>
      <bottom style="thin">
        <color rgb="FFC4CDD3"/>
      </bottom>
      <diagonal/>
    </border>
    <border>
      <left/>
      <right style="thin">
        <color rgb="FFC4CDD3"/>
      </right>
      <top/>
      <bottom style="thin">
        <color rgb="FFC4CDD3"/>
      </bottom>
      <diagonal/>
    </border>
    <border>
      <left style="thin">
        <color rgb="FFC4CDD3"/>
      </left>
      <right/>
      <top style="thin">
        <color rgb="FFC4CDD3"/>
      </top>
      <bottom/>
      <diagonal/>
    </border>
    <border>
      <left/>
      <right/>
      <top style="thin">
        <color rgb="FFC4CDD3"/>
      </top>
      <bottom/>
      <diagonal/>
    </border>
    <border>
      <left/>
      <right style="thin">
        <color rgb="FFC4CDD3"/>
      </right>
      <top style="thin">
        <color rgb="FFC4CDD3"/>
      </top>
      <bottom/>
      <diagonal/>
    </border>
    <border>
      <left style="thin">
        <color rgb="FFDCE2E6"/>
      </left>
      <right style="thin">
        <color rgb="FFDCE2E6"/>
      </right>
      <top style="thin">
        <color rgb="FFDCE2E6"/>
      </top>
      <bottom style="thin">
        <color rgb="FFDCE2E6"/>
      </bottom>
      <diagonal/>
    </border>
  </borders>
  <cellStyleXfs count="1">
    <xf numFmtId="0" fontId="0" fillId="0" borderId="0"/>
  </cellStyleXfs>
  <cellXfs count="69">
    <xf numFmtId="0" fontId="0" fillId="0" borderId="0" xfId="0"/>
    <xf numFmtId="164" fontId="12" fillId="3" borderId="6" xfId="0" applyNumberFormat="1" applyFont="1" applyFill="1" applyBorder="1" applyAlignment="1">
      <alignment horizontal="right" vertical="center" indent="1"/>
    </xf>
    <xf numFmtId="164" fontId="11" fillId="4" borderId="5" xfId="0" applyNumberFormat="1" applyFont="1" applyFill="1" applyBorder="1" applyAlignment="1">
      <alignment horizontal="right" vertical="center" indent="1"/>
    </xf>
    <xf numFmtId="164" fontId="10" fillId="4" borderId="5" xfId="0" applyNumberFormat="1" applyFont="1" applyFill="1" applyBorder="1" applyAlignment="1">
      <alignment horizontal="right" vertical="center" indent="1"/>
    </xf>
    <xf numFmtId="0" fontId="9" fillId="3" borderId="4" xfId="0" applyFont="1" applyFill="1" applyBorder="1" applyAlignment="1">
      <alignment horizontal="left" vertical="center" indent="1"/>
    </xf>
    <xf numFmtId="0" fontId="8" fillId="4" borderId="3" xfId="0" applyFont="1" applyFill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3" borderId="0" xfId="0" applyFill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left" vertical="center" indent="1"/>
    </xf>
    <xf numFmtId="0" fontId="14" fillId="3" borderId="8" xfId="0" applyFont="1" applyFill="1" applyBorder="1" applyAlignment="1">
      <alignment horizontal="right" vertical="center" indent="1"/>
    </xf>
    <xf numFmtId="0" fontId="14" fillId="3" borderId="9" xfId="0" applyFont="1" applyFill="1" applyBorder="1" applyAlignment="1">
      <alignment horizontal="right" vertical="center" indent="1"/>
    </xf>
    <xf numFmtId="165" fontId="15" fillId="5" borderId="10" xfId="0" applyNumberFormat="1" applyFont="1" applyFill="1" applyBorder="1" applyAlignment="1">
      <alignment horizontal="center" vertical="center"/>
    </xf>
    <xf numFmtId="165" fontId="16" fillId="5" borderId="2" xfId="0" applyNumberFormat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/>
    </xf>
    <xf numFmtId="164" fontId="15" fillId="5" borderId="2" xfId="0" applyNumberFormat="1" applyFont="1" applyFill="1" applyBorder="1" applyAlignment="1">
      <alignment horizontal="right" vertical="center" indent="1"/>
    </xf>
    <xf numFmtId="164" fontId="17" fillId="5" borderId="11" xfId="0" applyNumberFormat="1" applyFont="1" applyFill="1" applyBorder="1" applyAlignment="1">
      <alignment horizontal="right" vertical="center" indent="1"/>
    </xf>
    <xf numFmtId="165" fontId="15" fillId="4" borderId="10" xfId="0" applyNumberFormat="1" applyFont="1" applyFill="1" applyBorder="1" applyAlignment="1">
      <alignment horizontal="center" vertical="center"/>
    </xf>
    <xf numFmtId="165" fontId="16" fillId="4" borderId="2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left" vertical="center" indent="1"/>
    </xf>
    <xf numFmtId="0" fontId="3" fillId="4" borderId="2" xfId="0" applyFont="1" applyFill="1" applyBorder="1" applyAlignment="1">
      <alignment horizontal="center" vertical="center"/>
    </xf>
    <xf numFmtId="164" fontId="15" fillId="4" borderId="2" xfId="0" applyNumberFormat="1" applyFont="1" applyFill="1" applyBorder="1" applyAlignment="1">
      <alignment horizontal="right" vertical="center" indent="1"/>
    </xf>
    <xf numFmtId="164" fontId="17" fillId="4" borderId="11" xfId="0" applyNumberFormat="1" applyFont="1" applyFill="1" applyBorder="1" applyAlignment="1">
      <alignment horizontal="right" vertical="center" indent="1"/>
    </xf>
    <xf numFmtId="165" fontId="15" fillId="5" borderId="2" xfId="0" applyNumberFormat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165" fontId="15" fillId="4" borderId="2" xfId="0" applyNumberFormat="1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165" fontId="15" fillId="4" borderId="12" xfId="0" applyNumberFormat="1" applyFont="1" applyFill="1" applyBorder="1" applyAlignment="1">
      <alignment horizontal="center" vertical="center"/>
    </xf>
    <xf numFmtId="165" fontId="15" fillId="4" borderId="13" xfId="0" applyNumberFormat="1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left" vertical="center" indent="1"/>
    </xf>
    <xf numFmtId="0" fontId="15" fillId="4" borderId="13" xfId="0" applyFont="1" applyFill="1" applyBorder="1" applyAlignment="1">
      <alignment horizontal="center" vertical="center"/>
    </xf>
    <xf numFmtId="164" fontId="15" fillId="4" borderId="13" xfId="0" applyNumberFormat="1" applyFont="1" applyFill="1" applyBorder="1" applyAlignment="1">
      <alignment horizontal="right" vertical="center" indent="1"/>
    </xf>
    <xf numFmtId="164" fontId="17" fillId="4" borderId="14" xfId="0" applyNumberFormat="1" applyFont="1" applyFill="1" applyBorder="1" applyAlignment="1">
      <alignment horizontal="right" vertical="center" indent="1"/>
    </xf>
    <xf numFmtId="0" fontId="18" fillId="6" borderId="16" xfId="0" applyFont="1" applyFill="1" applyBorder="1" applyAlignment="1">
      <alignment horizontal="right" vertical="center" indent="1"/>
    </xf>
    <xf numFmtId="0" fontId="18" fillId="6" borderId="16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left" vertical="center" indent="1"/>
    </xf>
    <xf numFmtId="166" fontId="16" fillId="5" borderId="2" xfId="0" applyNumberFormat="1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left" vertical="center" indent="1"/>
    </xf>
    <xf numFmtId="164" fontId="20" fillId="0" borderId="2" xfId="0" applyNumberFormat="1" applyFont="1" applyBorder="1" applyAlignment="1">
      <alignment horizontal="right" vertical="center" indent="1"/>
    </xf>
    <xf numFmtId="166" fontId="16" fillId="4" borderId="2" xfId="0" applyNumberFormat="1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left" vertical="center" indent="1"/>
    </xf>
    <xf numFmtId="164" fontId="21" fillId="3" borderId="2" xfId="0" applyNumberFormat="1" applyFont="1" applyFill="1" applyBorder="1" applyAlignment="1">
      <alignment horizontal="right" vertical="center" indent="1"/>
    </xf>
    <xf numFmtId="164" fontId="14" fillId="3" borderId="13" xfId="0" applyNumberFormat="1" applyFont="1" applyFill="1" applyBorder="1" applyAlignment="1">
      <alignment horizontal="right" vertical="center" indent="1"/>
    </xf>
    <xf numFmtId="166" fontId="14" fillId="3" borderId="13" xfId="0" applyNumberFormat="1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left" vertical="center"/>
    </xf>
    <xf numFmtId="0" fontId="0" fillId="0" borderId="2" xfId="0" applyBorder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8" fillId="6" borderId="15" xfId="0" applyFont="1" applyFill="1" applyBorder="1" applyAlignment="1">
      <alignment horizontal="left" vertical="center" indent="1"/>
    </xf>
    <xf numFmtId="0" fontId="15" fillId="5" borderId="10" xfId="0" applyFont="1" applyFill="1" applyBorder="1" applyAlignment="1">
      <alignment horizontal="left" vertical="center" indent="1"/>
    </xf>
    <xf numFmtId="0" fontId="15" fillId="0" borderId="2" xfId="0" applyFont="1" applyBorder="1" applyAlignment="1">
      <alignment horizontal="left" vertical="center" indent="1"/>
    </xf>
    <xf numFmtId="0" fontId="15" fillId="4" borderId="10" xfId="0" applyFont="1" applyFill="1" applyBorder="1" applyAlignment="1">
      <alignment horizontal="left" vertical="center" indent="1"/>
    </xf>
    <xf numFmtId="0" fontId="17" fillId="3" borderId="2" xfId="0" applyFont="1" applyFill="1" applyBorder="1" applyAlignment="1">
      <alignment horizontal="left" vertical="center" indent="1"/>
    </xf>
    <xf numFmtId="0" fontId="22" fillId="7" borderId="18" xfId="0" applyFont="1" applyFill="1" applyBorder="1" applyAlignment="1">
      <alignment horizontal="left" vertical="top" wrapText="1" indent="1"/>
    </xf>
    <xf numFmtId="0" fontId="14" fillId="3" borderId="12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</cellXfs>
  <cellStyles count="1">
    <cellStyle name="Standard" xfId="0" builtinId="0"/>
  </cellStyles>
  <dxfs count="1">
    <dxf>
      <font>
        <b/>
        <sz val="9"/>
        <color rgb="FFB42318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6E5A"/>
      <rgbColor rgb="FFC4CDD3"/>
      <rgbColor rgb="FF6E7A83"/>
      <rgbColor rgb="FF9999FF"/>
      <rgbColor rgb="FF993366"/>
      <rgbColor rgb="FFF5F7F8"/>
      <rgbColor rgb="FFE3F0EB"/>
      <rgbColor rgb="FF660066"/>
      <rgbColor rgb="FFFF8080"/>
      <rgbColor rgb="FF0066CC"/>
      <rgbColor rgb="FFDC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EB7B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32B31"/>
      <rgbColor rgb="FFB42318"/>
      <rgbColor rgb="FF993366"/>
      <rgbColor rgb="FF3A454D"/>
      <rgbColor rgb="FF2A34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7"/>
  <sheetViews>
    <sheetView showGridLines="0" tabSelected="1" zoomScaleNormal="100" workbookViewId="0">
      <pane xSplit="1" ySplit="19" topLeftCell="B20" activePane="bottomRight" state="frozen"/>
      <selection pane="topRight" activeCell="B1" sqref="B1"/>
      <selection pane="bottomLeft" activeCell="A20" sqref="A20"/>
      <selection pane="bottomRight" activeCell="G60" sqref="G60"/>
    </sheetView>
  </sheetViews>
  <sheetFormatPr baseColWidth="10" defaultColWidth="8.7109375" defaultRowHeight="15" x14ac:dyDescent="0.25"/>
  <cols>
    <col min="1" max="1" width="0.28515625" customWidth="1"/>
    <col min="2" max="3" width="9.85546875" bestFit="1" customWidth="1"/>
    <col min="4" max="4" width="32.85546875" bestFit="1" customWidth="1"/>
    <col min="5" max="5" width="16.7109375" bestFit="1" customWidth="1"/>
    <col min="6" max="6" width="11.28515625" bestFit="1" customWidth="1"/>
    <col min="7" max="8" width="10.5703125" bestFit="1" customWidth="1"/>
    <col min="9" max="9" width="11.85546875" bestFit="1" customWidth="1"/>
    <col min="10" max="10" width="2.28515625" customWidth="1"/>
  </cols>
  <sheetData>
    <row r="1" spans="2:9" ht="6" customHeight="1" x14ac:dyDescent="0.25"/>
    <row r="2" spans="2:9" ht="15.75" customHeight="1" x14ac:dyDescent="0.25">
      <c r="B2" s="14" t="s">
        <v>0</v>
      </c>
      <c r="C2" s="14"/>
      <c r="D2" s="13" t="s">
        <v>1</v>
      </c>
      <c r="E2" s="13"/>
      <c r="F2" s="13"/>
      <c r="G2" s="12" t="s">
        <v>2</v>
      </c>
      <c r="H2" s="12"/>
      <c r="I2" s="12"/>
    </row>
    <row r="3" spans="2:9" ht="30" customHeight="1" x14ac:dyDescent="0.25">
      <c r="B3" s="14"/>
      <c r="C3" s="14"/>
      <c r="D3" s="11" t="s">
        <v>3</v>
      </c>
      <c r="E3" s="11"/>
      <c r="F3" s="11"/>
      <c r="G3" s="10" t="s">
        <v>4</v>
      </c>
      <c r="H3" s="10"/>
      <c r="I3" s="10"/>
    </row>
    <row r="4" spans="2:9" ht="15.75" customHeight="1" x14ac:dyDescent="0.25">
      <c r="B4" s="14"/>
      <c r="C4" s="14"/>
      <c r="D4" s="9" t="s">
        <v>5</v>
      </c>
      <c r="E4" s="9"/>
      <c r="F4" s="9"/>
      <c r="G4" s="12" t="s">
        <v>6</v>
      </c>
      <c r="H4" s="12"/>
      <c r="I4" s="12"/>
    </row>
    <row r="5" spans="2:9" ht="4.5" customHeight="1" x14ac:dyDescent="0.25">
      <c r="B5" s="8"/>
      <c r="C5" s="8"/>
      <c r="D5" s="8"/>
      <c r="E5" s="8"/>
      <c r="F5" s="8"/>
      <c r="G5" s="8"/>
      <c r="H5" s="8"/>
      <c r="I5" s="8"/>
    </row>
    <row r="6" spans="2:9" ht="9.75" customHeight="1" x14ac:dyDescent="0.25"/>
    <row r="7" spans="2:9" x14ac:dyDescent="0.25">
      <c r="B7" s="7" t="s">
        <v>7</v>
      </c>
      <c r="C7" s="7"/>
      <c r="D7" s="7"/>
      <c r="F7" s="7" t="s">
        <v>8</v>
      </c>
      <c r="G7" s="7"/>
      <c r="H7" s="7"/>
      <c r="I7" s="7"/>
    </row>
    <row r="8" spans="2:9" x14ac:dyDescent="0.25">
      <c r="B8" s="15" t="s">
        <v>9</v>
      </c>
      <c r="C8" s="6" t="s">
        <v>10</v>
      </c>
      <c r="D8" s="6"/>
      <c r="F8" s="15" t="s">
        <v>11</v>
      </c>
      <c r="G8" s="6" t="s">
        <v>12</v>
      </c>
      <c r="H8" s="6"/>
      <c r="I8" s="6"/>
    </row>
    <row r="9" spans="2:9" x14ac:dyDescent="0.25">
      <c r="B9" s="15" t="s">
        <v>13</v>
      </c>
      <c r="C9" s="6" t="s">
        <v>14</v>
      </c>
      <c r="D9" s="6"/>
      <c r="F9" s="15" t="s">
        <v>15</v>
      </c>
      <c r="G9" s="6" t="s">
        <v>16</v>
      </c>
      <c r="H9" s="6"/>
      <c r="I9" s="6"/>
    </row>
    <row r="10" spans="2:9" x14ac:dyDescent="0.25">
      <c r="B10" s="15" t="s">
        <v>17</v>
      </c>
      <c r="C10" s="6" t="s">
        <v>18</v>
      </c>
      <c r="D10" s="6"/>
      <c r="F10" s="15" t="s">
        <v>19</v>
      </c>
      <c r="G10" s="6" t="s">
        <v>20</v>
      </c>
      <c r="H10" s="6"/>
      <c r="I10" s="6"/>
    </row>
    <row r="11" spans="2:9" x14ac:dyDescent="0.25">
      <c r="B11" s="15" t="s">
        <v>21</v>
      </c>
      <c r="C11" s="6" t="s">
        <v>22</v>
      </c>
      <c r="D11" s="6"/>
      <c r="F11" s="15" t="s">
        <v>23</v>
      </c>
      <c r="G11" s="6" t="s">
        <v>24</v>
      </c>
      <c r="H11" s="6"/>
      <c r="I11" s="6"/>
    </row>
    <row r="12" spans="2:9" ht="9.75" customHeight="1" x14ac:dyDescent="0.25"/>
    <row r="13" spans="2:9" x14ac:dyDescent="0.25">
      <c r="B13" s="7" t="s">
        <v>25</v>
      </c>
      <c r="C13" s="7"/>
      <c r="D13" s="7"/>
      <c r="E13" s="7"/>
      <c r="F13" s="7"/>
      <c r="G13" s="7"/>
      <c r="H13" s="7"/>
      <c r="I13" s="7"/>
    </row>
    <row r="14" spans="2:9" ht="15" customHeight="1" x14ac:dyDescent="0.25">
      <c r="B14" s="5" t="s">
        <v>26</v>
      </c>
      <c r="C14" s="5"/>
      <c r="D14" s="5" t="s">
        <v>27</v>
      </c>
      <c r="E14" s="5"/>
      <c r="F14" s="5" t="s">
        <v>28</v>
      </c>
      <c r="G14" s="5"/>
      <c r="H14" s="4" t="s">
        <v>29</v>
      </c>
      <c r="I14" s="4"/>
    </row>
    <row r="15" spans="2:9" ht="27.75" customHeight="1" x14ac:dyDescent="0.25">
      <c r="B15" s="3">
        <v>6820.5</v>
      </c>
      <c r="C15" s="3"/>
      <c r="D15" s="2">
        <f>SUM(H20:H41)</f>
        <v>11960</v>
      </c>
      <c r="E15" s="2"/>
      <c r="F15" s="2">
        <f>SUM(G20:G41)</f>
        <v>8720.9500000000007</v>
      </c>
      <c r="G15" s="2"/>
      <c r="H15" s="1">
        <f>B15+D15-F15</f>
        <v>10059.549999999999</v>
      </c>
      <c r="I15" s="1"/>
    </row>
    <row r="16" spans="2:9" ht="15" customHeight="1" x14ac:dyDescent="0.25">
      <c r="B16" s="56" t="str">
        <f>CONCATENATE("Buchungen im Zeitraum:  ",TEXT(COUNT(B20:B41),"0"))</f>
        <v>Buchungen im Zeitraum:  16</v>
      </c>
      <c r="C16" s="56"/>
      <c r="D16" s="56"/>
      <c r="E16" s="56"/>
      <c r="F16" s="57" t="str">
        <f>CONCATENATE("Saldoveränderung:  ",TEXT(H15-B15,"#,##0.00 €"))</f>
        <v>Saldoveränderung:  3239,05000 €</v>
      </c>
      <c r="G16" s="57"/>
      <c r="H16" s="57"/>
      <c r="I16" s="57"/>
    </row>
    <row r="17" spans="2:9" ht="9.75" customHeight="1" x14ac:dyDescent="0.25"/>
    <row r="18" spans="2:9" x14ac:dyDescent="0.25">
      <c r="B18" s="7" t="s">
        <v>30</v>
      </c>
      <c r="C18" s="7"/>
      <c r="D18" s="7"/>
      <c r="E18" s="7"/>
      <c r="F18" s="7"/>
      <c r="G18" s="58" t="s">
        <v>31</v>
      </c>
      <c r="H18" s="58"/>
      <c r="I18" s="58"/>
    </row>
    <row r="19" spans="2:9" ht="21.75" customHeight="1" x14ac:dyDescent="0.25">
      <c r="B19" s="16" t="s">
        <v>32</v>
      </c>
      <c r="C19" s="17" t="s">
        <v>33</v>
      </c>
      <c r="D19" s="18" t="s">
        <v>34</v>
      </c>
      <c r="E19" s="18" t="s">
        <v>35</v>
      </c>
      <c r="F19" s="17" t="s">
        <v>36</v>
      </c>
      <c r="G19" s="19" t="s">
        <v>37</v>
      </c>
      <c r="H19" s="19" t="s">
        <v>38</v>
      </c>
      <c r="I19" s="20" t="s">
        <v>39</v>
      </c>
    </row>
    <row r="20" spans="2:9" ht="18" customHeight="1" x14ac:dyDescent="0.25">
      <c r="B20" s="21">
        <v>46055</v>
      </c>
      <c r="C20" s="22">
        <v>46055</v>
      </c>
      <c r="D20" s="23" t="s">
        <v>40</v>
      </c>
      <c r="E20" s="23" t="s">
        <v>41</v>
      </c>
      <c r="F20" s="24" t="s">
        <v>42</v>
      </c>
      <c r="G20" s="25"/>
      <c r="H20" s="25">
        <v>4850</v>
      </c>
      <c r="I20" s="26">
        <f>IF(AND(G20="",H20=""),"",$B$15+SUM($H$20:H20)-SUM($G$20:G20))</f>
        <v>11670.5</v>
      </c>
    </row>
    <row r="21" spans="2:9" ht="18" customHeight="1" x14ac:dyDescent="0.25">
      <c r="B21" s="27">
        <v>46055</v>
      </c>
      <c r="C21" s="28">
        <v>46056</v>
      </c>
      <c r="D21" s="29" t="s">
        <v>43</v>
      </c>
      <c r="E21" s="29" t="s">
        <v>44</v>
      </c>
      <c r="F21" s="30" t="s">
        <v>45</v>
      </c>
      <c r="G21" s="31">
        <v>3180</v>
      </c>
      <c r="H21" s="31"/>
      <c r="I21" s="32">
        <f>IF(AND(G21="",H21=""),"",$B$15+SUM($H$20:H21)-SUM($G$20:G21))</f>
        <v>8490.5</v>
      </c>
    </row>
    <row r="22" spans="2:9" ht="18" customHeight="1" x14ac:dyDescent="0.25">
      <c r="B22" s="21">
        <v>46056</v>
      </c>
      <c r="C22" s="22">
        <v>46056</v>
      </c>
      <c r="D22" s="23" t="s">
        <v>46</v>
      </c>
      <c r="E22" s="23" t="s">
        <v>47</v>
      </c>
      <c r="F22" s="24" t="s">
        <v>48</v>
      </c>
      <c r="G22" s="25">
        <v>1240</v>
      </c>
      <c r="H22" s="25"/>
      <c r="I22" s="26">
        <f>IF(AND(G22="",H22=""),"",$B$15+SUM($H$20:H22)-SUM($G$20:G22))</f>
        <v>7250.5</v>
      </c>
    </row>
    <row r="23" spans="2:9" ht="18" customHeight="1" x14ac:dyDescent="0.25">
      <c r="B23" s="27">
        <v>46057</v>
      </c>
      <c r="C23" s="28">
        <v>46058</v>
      </c>
      <c r="D23" s="29" t="s">
        <v>49</v>
      </c>
      <c r="E23" s="29" t="s">
        <v>50</v>
      </c>
      <c r="F23" s="30" t="s">
        <v>51</v>
      </c>
      <c r="G23" s="31">
        <v>318.60000000000002</v>
      </c>
      <c r="H23" s="31"/>
      <c r="I23" s="32">
        <f>IF(AND(G23="",H23=""),"",$B$15+SUM($H$20:H23)-SUM($G$20:G23))</f>
        <v>6931.9</v>
      </c>
    </row>
    <row r="24" spans="2:9" ht="18" customHeight="1" x14ac:dyDescent="0.25">
      <c r="B24" s="21">
        <v>46058</v>
      </c>
      <c r="C24" s="22">
        <v>46058</v>
      </c>
      <c r="D24" s="23" t="s">
        <v>52</v>
      </c>
      <c r="E24" s="23" t="s">
        <v>53</v>
      </c>
      <c r="F24" s="24" t="s">
        <v>54</v>
      </c>
      <c r="G24" s="25">
        <v>962.4</v>
      </c>
      <c r="H24" s="25"/>
      <c r="I24" s="26">
        <f>IF(AND(G24="",H24=""),"",$B$15+SUM($H$20:H24)-SUM($G$20:G24))</f>
        <v>5969.5</v>
      </c>
    </row>
    <row r="25" spans="2:9" ht="18" customHeight="1" x14ac:dyDescent="0.25">
      <c r="B25" s="27">
        <v>46059</v>
      </c>
      <c r="C25" s="28">
        <v>46059</v>
      </c>
      <c r="D25" s="29" t="s">
        <v>55</v>
      </c>
      <c r="E25" s="29" t="s">
        <v>56</v>
      </c>
      <c r="F25" s="30" t="s">
        <v>57</v>
      </c>
      <c r="G25" s="31">
        <v>249</v>
      </c>
      <c r="H25" s="31"/>
      <c r="I25" s="32">
        <f>IF(AND(G25="",H25=""),"",$B$15+SUM($H$20:H25)-SUM($G$20:G25))</f>
        <v>5720.5</v>
      </c>
    </row>
    <row r="26" spans="2:9" ht="18" customHeight="1" x14ac:dyDescent="0.25">
      <c r="B26" s="21">
        <v>46062</v>
      </c>
      <c r="C26" s="22">
        <v>46062</v>
      </c>
      <c r="D26" s="23" t="s">
        <v>58</v>
      </c>
      <c r="E26" s="23" t="s">
        <v>41</v>
      </c>
      <c r="F26" s="24" t="s">
        <v>59</v>
      </c>
      <c r="G26" s="25"/>
      <c r="H26" s="25">
        <v>2310</v>
      </c>
      <c r="I26" s="26">
        <f>IF(AND(G26="",H26=""),"",$B$15+SUM($H$20:H26)-SUM($G$20:G26))</f>
        <v>8030.5</v>
      </c>
    </row>
    <row r="27" spans="2:9" ht="18" customHeight="1" x14ac:dyDescent="0.25">
      <c r="B27" s="27">
        <v>46064</v>
      </c>
      <c r="C27" s="28">
        <v>46064</v>
      </c>
      <c r="D27" s="29" t="s">
        <v>60</v>
      </c>
      <c r="E27" s="29" t="s">
        <v>61</v>
      </c>
      <c r="F27" s="30" t="s">
        <v>62</v>
      </c>
      <c r="G27" s="31">
        <v>1470</v>
      </c>
      <c r="H27" s="31"/>
      <c r="I27" s="32">
        <f>IF(AND(G27="",H27=""),"",$B$15+SUM($H$20:H27)-SUM($G$20:G27))</f>
        <v>6560.5</v>
      </c>
    </row>
    <row r="28" spans="2:9" ht="18" customHeight="1" x14ac:dyDescent="0.25">
      <c r="B28" s="21">
        <v>46065</v>
      </c>
      <c r="C28" s="22">
        <v>46065</v>
      </c>
      <c r="D28" s="23" t="s">
        <v>63</v>
      </c>
      <c r="E28" s="23" t="s">
        <v>64</v>
      </c>
      <c r="F28" s="24" t="s">
        <v>65</v>
      </c>
      <c r="G28" s="25">
        <v>14.9</v>
      </c>
      <c r="H28" s="25"/>
      <c r="I28" s="26">
        <f>IF(AND(G28="",H28=""),"",$B$15+SUM($H$20:H28)-SUM($G$20:G28))</f>
        <v>6545.6</v>
      </c>
    </row>
    <row r="29" spans="2:9" ht="18" customHeight="1" x14ac:dyDescent="0.25">
      <c r="B29" s="27">
        <v>46066</v>
      </c>
      <c r="C29" s="28">
        <v>46066</v>
      </c>
      <c r="D29" s="29" t="s">
        <v>66</v>
      </c>
      <c r="E29" s="29" t="s">
        <v>53</v>
      </c>
      <c r="F29" s="30" t="s">
        <v>67</v>
      </c>
      <c r="G29" s="31">
        <v>128.75</v>
      </c>
      <c r="H29" s="31"/>
      <c r="I29" s="32">
        <f>IF(AND(G29="",H29=""),"",$B$15+SUM($H$20:H29)-SUM($G$20:G29))</f>
        <v>6416.85</v>
      </c>
    </row>
    <row r="30" spans="2:9" ht="18" customHeight="1" x14ac:dyDescent="0.25">
      <c r="B30" s="21">
        <v>46069</v>
      </c>
      <c r="C30" s="22">
        <v>46069</v>
      </c>
      <c r="D30" s="23" t="s">
        <v>68</v>
      </c>
      <c r="E30" s="23" t="s">
        <v>47</v>
      </c>
      <c r="F30" s="24" t="s">
        <v>69</v>
      </c>
      <c r="G30" s="25">
        <v>186</v>
      </c>
      <c r="H30" s="25"/>
      <c r="I30" s="26">
        <f>IF(AND(G30="",H30=""),"",$B$15+SUM($H$20:H30)-SUM($G$20:G30))</f>
        <v>6230.85</v>
      </c>
    </row>
    <row r="31" spans="2:9" ht="18" customHeight="1" x14ac:dyDescent="0.25">
      <c r="B31" s="27">
        <v>46071</v>
      </c>
      <c r="C31" s="28">
        <v>46071</v>
      </c>
      <c r="D31" s="29" t="s">
        <v>70</v>
      </c>
      <c r="E31" s="29" t="s">
        <v>41</v>
      </c>
      <c r="F31" s="30" t="s">
        <v>71</v>
      </c>
      <c r="G31" s="31"/>
      <c r="H31" s="31">
        <v>1680</v>
      </c>
      <c r="I31" s="32">
        <f>IF(AND(G31="",H31=""),"",$B$15+SUM($H$20:H31)-SUM($G$20:G31))</f>
        <v>7910.85</v>
      </c>
    </row>
    <row r="32" spans="2:9" ht="18" customHeight="1" x14ac:dyDescent="0.25">
      <c r="B32" s="21">
        <v>46073</v>
      </c>
      <c r="C32" s="22">
        <v>46073</v>
      </c>
      <c r="D32" s="23" t="s">
        <v>72</v>
      </c>
      <c r="E32" s="23" t="s">
        <v>73</v>
      </c>
      <c r="F32" s="24" t="s">
        <v>74</v>
      </c>
      <c r="G32" s="25">
        <v>242.3</v>
      </c>
      <c r="H32" s="25"/>
      <c r="I32" s="26">
        <f>IF(AND(G32="",H32=""),"",$B$15+SUM($H$20:H32)-SUM($G$20:G32))</f>
        <v>7668.55</v>
      </c>
    </row>
    <row r="33" spans="2:9" ht="18" customHeight="1" x14ac:dyDescent="0.25">
      <c r="B33" s="27">
        <v>46077</v>
      </c>
      <c r="C33" s="28">
        <v>46077</v>
      </c>
      <c r="D33" s="29" t="s">
        <v>75</v>
      </c>
      <c r="E33" s="29" t="s">
        <v>56</v>
      </c>
      <c r="F33" s="30" t="s">
        <v>76</v>
      </c>
      <c r="G33" s="31">
        <v>79</v>
      </c>
      <c r="H33" s="31"/>
      <c r="I33" s="32">
        <f>IF(AND(G33="",H33=""),"",$B$15+SUM($H$20:H33)-SUM($G$20:G33))</f>
        <v>7589.55</v>
      </c>
    </row>
    <row r="34" spans="2:9" ht="18" customHeight="1" x14ac:dyDescent="0.25">
      <c r="B34" s="21">
        <v>46079</v>
      </c>
      <c r="C34" s="22">
        <v>46079</v>
      </c>
      <c r="D34" s="23" t="s">
        <v>77</v>
      </c>
      <c r="E34" s="23" t="s">
        <v>41</v>
      </c>
      <c r="F34" s="24" t="s">
        <v>78</v>
      </c>
      <c r="G34" s="25"/>
      <c r="H34" s="25">
        <v>3120</v>
      </c>
      <c r="I34" s="26">
        <f>IF(AND(G34="",H34=""),"",$B$15+SUM($H$20:H34)-SUM($G$20:G34))</f>
        <v>10709.55</v>
      </c>
    </row>
    <row r="35" spans="2:9" ht="18" customHeight="1" x14ac:dyDescent="0.25">
      <c r="B35" s="27">
        <v>46080</v>
      </c>
      <c r="C35" s="28">
        <v>46080</v>
      </c>
      <c r="D35" s="29" t="s">
        <v>79</v>
      </c>
      <c r="E35" s="29" t="s">
        <v>73</v>
      </c>
      <c r="F35" s="30" t="s">
        <v>80</v>
      </c>
      <c r="G35" s="31">
        <v>650</v>
      </c>
      <c r="H35" s="31"/>
      <c r="I35" s="32">
        <f>IF(AND(G35="",H35=""),"",$B$15+SUM($H$20:H35)-SUM($G$20:G35))</f>
        <v>10059.549999999999</v>
      </c>
    </row>
    <row r="36" spans="2:9" ht="18" customHeight="1" x14ac:dyDescent="0.25">
      <c r="B36" s="21"/>
      <c r="C36" s="33"/>
      <c r="D36" s="23"/>
      <c r="E36" s="23"/>
      <c r="F36" s="34"/>
      <c r="G36" s="25"/>
      <c r="H36" s="25"/>
      <c r="I36" s="26" t="str">
        <f>IF(AND(G36="",H36=""),"",$B$15+SUM($H$20:H36)-SUM($G$20:G36))</f>
        <v/>
      </c>
    </row>
    <row r="37" spans="2:9" ht="18" customHeight="1" x14ac:dyDescent="0.25">
      <c r="B37" s="27"/>
      <c r="C37" s="35"/>
      <c r="D37" s="29"/>
      <c r="E37" s="29"/>
      <c r="F37" s="36"/>
      <c r="G37" s="31"/>
      <c r="H37" s="31"/>
      <c r="I37" s="32" t="str">
        <f>IF(AND(G37="",H37=""),"",$B$15+SUM($H$20:H37)-SUM($G$20:G37))</f>
        <v/>
      </c>
    </row>
    <row r="38" spans="2:9" ht="18" customHeight="1" x14ac:dyDescent="0.25">
      <c r="B38" s="21"/>
      <c r="C38" s="33"/>
      <c r="D38" s="23"/>
      <c r="E38" s="23"/>
      <c r="F38" s="34"/>
      <c r="G38" s="25"/>
      <c r="H38" s="25"/>
      <c r="I38" s="26" t="str">
        <f>IF(AND(G38="",H38=""),"",$B$15+SUM($H$20:H38)-SUM($G$20:G38))</f>
        <v/>
      </c>
    </row>
    <row r="39" spans="2:9" ht="18" customHeight="1" x14ac:dyDescent="0.25">
      <c r="B39" s="27"/>
      <c r="C39" s="35"/>
      <c r="D39" s="29"/>
      <c r="E39" s="29"/>
      <c r="F39" s="36"/>
      <c r="G39" s="31"/>
      <c r="H39" s="31"/>
      <c r="I39" s="32" t="str">
        <f>IF(AND(G39="",H39=""),"",$B$15+SUM($H$20:H39)-SUM($G$20:G39))</f>
        <v/>
      </c>
    </row>
    <row r="40" spans="2:9" ht="18" customHeight="1" x14ac:dyDescent="0.25">
      <c r="B40" s="21"/>
      <c r="C40" s="33"/>
      <c r="D40" s="23"/>
      <c r="E40" s="23"/>
      <c r="F40" s="34"/>
      <c r="G40" s="25"/>
      <c r="H40" s="25"/>
      <c r="I40" s="26" t="str">
        <f>IF(AND(G40="",H40=""),"",$B$15+SUM($H$20:H40)-SUM($G$20:G40))</f>
        <v/>
      </c>
    </row>
    <row r="41" spans="2:9" ht="18" customHeight="1" x14ac:dyDescent="0.25">
      <c r="B41" s="37"/>
      <c r="C41" s="38"/>
      <c r="D41" s="39"/>
      <c r="E41" s="39"/>
      <c r="F41" s="40"/>
      <c r="G41" s="41"/>
      <c r="H41" s="41"/>
      <c r="I41" s="42" t="str">
        <f>IF(AND(G41="",H41=""),"",$B$15+SUM($H$20:H41)-SUM($G$20:G41))</f>
        <v/>
      </c>
    </row>
    <row r="42" spans="2:9" ht="9.75" customHeight="1" x14ac:dyDescent="0.25"/>
    <row r="43" spans="2:9" x14ac:dyDescent="0.25">
      <c r="B43" s="7" t="s">
        <v>81</v>
      </c>
      <c r="C43" s="7"/>
      <c r="D43" s="7"/>
      <c r="E43" s="7"/>
      <c r="F43" s="7"/>
      <c r="G43" s="7" t="s">
        <v>82</v>
      </c>
      <c r="H43" s="7"/>
      <c r="I43" s="7"/>
    </row>
    <row r="44" spans="2:9" ht="18" customHeight="1" x14ac:dyDescent="0.25">
      <c r="B44" s="59" t="s">
        <v>35</v>
      </c>
      <c r="C44" s="59"/>
      <c r="D44" s="43" t="s">
        <v>83</v>
      </c>
      <c r="E44" s="44" t="s">
        <v>84</v>
      </c>
      <c r="F44" s="45" t="s">
        <v>85</v>
      </c>
    </row>
    <row r="45" spans="2:9" ht="15.75" customHeight="1" x14ac:dyDescent="0.25">
      <c r="B45" s="60" t="s">
        <v>41</v>
      </c>
      <c r="C45" s="60"/>
      <c r="D45" s="25">
        <f t="shared" ref="D45:D53" si="0">SUMIFS($G$20:$G$41,$E$20:$E$41,$B45)</f>
        <v>0</v>
      </c>
      <c r="E45" s="46">
        <f t="shared" ref="E45:E53" si="1">IFERROR(D45/$D$54,0)</f>
        <v>0</v>
      </c>
      <c r="F45" s="47" t="str">
        <f t="shared" ref="F45:F53" si="2">IFERROR(REPT("█",ROUND(E45*18,0)),"")</f>
        <v/>
      </c>
      <c r="G45" s="61" t="s">
        <v>86</v>
      </c>
      <c r="H45" s="61"/>
      <c r="I45" s="48">
        <f>SUMIF($E$20:$E$41,"Einnahmen",$H$20:$H$41)</f>
        <v>11960</v>
      </c>
    </row>
    <row r="46" spans="2:9" ht="15.75" customHeight="1" x14ac:dyDescent="0.25">
      <c r="B46" s="62" t="s">
        <v>44</v>
      </c>
      <c r="C46" s="62"/>
      <c r="D46" s="31">
        <f t="shared" si="0"/>
        <v>3180</v>
      </c>
      <c r="E46" s="49">
        <f t="shared" si="1"/>
        <v>0.36463917348454017</v>
      </c>
      <c r="F46" s="50" t="str">
        <f t="shared" si="2"/>
        <v>███████</v>
      </c>
      <c r="G46" s="61" t="s">
        <v>87</v>
      </c>
      <c r="H46" s="61"/>
      <c r="I46" s="48">
        <f>SUM($G$20:$G$41)</f>
        <v>8720.9500000000007</v>
      </c>
    </row>
    <row r="47" spans="2:9" ht="15.75" customHeight="1" x14ac:dyDescent="0.25">
      <c r="B47" s="60" t="s">
        <v>47</v>
      </c>
      <c r="C47" s="60"/>
      <c r="D47" s="25">
        <f t="shared" si="0"/>
        <v>1426</v>
      </c>
      <c r="E47" s="46">
        <f t="shared" si="1"/>
        <v>0.16351429603426235</v>
      </c>
      <c r="F47" s="47" t="str">
        <f t="shared" si="2"/>
        <v>███</v>
      </c>
      <c r="G47" s="61" t="s">
        <v>88</v>
      </c>
      <c r="H47" s="61"/>
      <c r="I47" s="48">
        <f>I45-I46</f>
        <v>3239.0499999999993</v>
      </c>
    </row>
    <row r="48" spans="2:9" ht="15.75" customHeight="1" x14ac:dyDescent="0.25">
      <c r="B48" s="62" t="s">
        <v>50</v>
      </c>
      <c r="C48" s="62"/>
      <c r="D48" s="31">
        <f t="shared" si="0"/>
        <v>318.60000000000002</v>
      </c>
      <c r="E48" s="49">
        <f t="shared" si="1"/>
        <v>3.6532717192507703E-2</v>
      </c>
      <c r="F48" s="50" t="str">
        <f t="shared" si="2"/>
        <v>█</v>
      </c>
      <c r="G48" s="61" t="s">
        <v>89</v>
      </c>
      <c r="H48" s="61"/>
      <c r="I48" s="48">
        <f>B15</f>
        <v>6820.5</v>
      </c>
    </row>
    <row r="49" spans="2:9" ht="15.75" customHeight="1" x14ac:dyDescent="0.25">
      <c r="B49" s="60" t="s">
        <v>53</v>
      </c>
      <c r="C49" s="60"/>
      <c r="D49" s="25">
        <f t="shared" si="0"/>
        <v>1091.1500000000001</v>
      </c>
      <c r="E49" s="46">
        <f t="shared" si="1"/>
        <v>0.12511824973196731</v>
      </c>
      <c r="F49" s="47" t="str">
        <f t="shared" si="2"/>
        <v>██</v>
      </c>
      <c r="G49" s="63" t="s">
        <v>90</v>
      </c>
      <c r="H49" s="63"/>
      <c r="I49" s="51">
        <f>H15</f>
        <v>10059.549999999999</v>
      </c>
    </row>
    <row r="50" spans="2:9" ht="15.75" customHeight="1" x14ac:dyDescent="0.25">
      <c r="B50" s="62" t="s">
        <v>56</v>
      </c>
      <c r="C50" s="62"/>
      <c r="D50" s="31">
        <f t="shared" si="0"/>
        <v>328</v>
      </c>
      <c r="E50" s="49">
        <f t="shared" si="1"/>
        <v>3.7610581416015462E-2</v>
      </c>
      <c r="F50" s="50" t="str">
        <f t="shared" si="2"/>
        <v>█</v>
      </c>
      <c r="G50" s="64" t="s">
        <v>91</v>
      </c>
      <c r="H50" s="64"/>
      <c r="I50" s="64"/>
    </row>
    <row r="51" spans="2:9" ht="15.75" customHeight="1" x14ac:dyDescent="0.25">
      <c r="B51" s="60" t="s">
        <v>61</v>
      </c>
      <c r="C51" s="60"/>
      <c r="D51" s="25">
        <f t="shared" si="0"/>
        <v>1470</v>
      </c>
      <c r="E51" s="46">
        <f t="shared" si="1"/>
        <v>0.16855961793153271</v>
      </c>
      <c r="F51" s="47" t="str">
        <f t="shared" si="2"/>
        <v>███</v>
      </c>
      <c r="G51" s="64"/>
      <c r="H51" s="64"/>
      <c r="I51" s="64"/>
    </row>
    <row r="52" spans="2:9" ht="15.75" customHeight="1" x14ac:dyDescent="0.25">
      <c r="B52" s="62" t="s">
        <v>64</v>
      </c>
      <c r="C52" s="62"/>
      <c r="D52" s="31">
        <f t="shared" si="0"/>
        <v>14.9</v>
      </c>
      <c r="E52" s="49">
        <f t="shared" si="1"/>
        <v>1.708529460666556E-3</v>
      </c>
      <c r="F52" s="50" t="str">
        <f t="shared" si="2"/>
        <v/>
      </c>
      <c r="G52" s="64"/>
      <c r="H52" s="64"/>
      <c r="I52" s="64"/>
    </row>
    <row r="53" spans="2:9" ht="15.75" customHeight="1" x14ac:dyDescent="0.25">
      <c r="B53" s="60" t="s">
        <v>73</v>
      </c>
      <c r="C53" s="60"/>
      <c r="D53" s="25">
        <f t="shared" si="0"/>
        <v>892.3</v>
      </c>
      <c r="E53" s="46">
        <f t="shared" si="1"/>
        <v>0.10231683474850792</v>
      </c>
      <c r="F53" s="47" t="str">
        <f t="shared" si="2"/>
        <v>██</v>
      </c>
      <c r="G53" s="64"/>
      <c r="H53" s="64"/>
      <c r="I53" s="64"/>
    </row>
    <row r="54" spans="2:9" ht="18" customHeight="1" x14ac:dyDescent="0.25">
      <c r="B54" s="65" t="s">
        <v>92</v>
      </c>
      <c r="C54" s="65"/>
      <c r="D54" s="52">
        <f>SUM(D45:D53)</f>
        <v>8720.9499999999989</v>
      </c>
      <c r="E54" s="53">
        <v>1</v>
      </c>
      <c r="F54" s="54"/>
      <c r="G54" s="64"/>
      <c r="H54" s="64"/>
      <c r="I54" s="64"/>
    </row>
    <row r="56" spans="2:9" ht="15.75" customHeight="1" x14ac:dyDescent="0.25">
      <c r="B56" s="66" t="s">
        <v>93</v>
      </c>
      <c r="C56" s="66"/>
      <c r="D56" s="66"/>
      <c r="E56" s="55"/>
      <c r="F56" s="67" t="s">
        <v>94</v>
      </c>
      <c r="G56" s="67"/>
      <c r="H56" s="67"/>
      <c r="I56" s="67"/>
    </row>
    <row r="57" spans="2:9" ht="13.5" customHeight="1" x14ac:dyDescent="0.25">
      <c r="B57" s="68" t="s">
        <v>95</v>
      </c>
      <c r="C57" s="68"/>
      <c r="D57" s="68"/>
      <c r="E57" s="68"/>
      <c r="F57" s="68"/>
      <c r="G57" s="68"/>
      <c r="H57" s="68"/>
      <c r="I57" s="68"/>
    </row>
  </sheetData>
  <mergeCells count="53">
    <mergeCell ref="B56:D56"/>
    <mergeCell ref="F56:I56"/>
    <mergeCell ref="B57:I57"/>
    <mergeCell ref="B48:C48"/>
    <mergeCell ref="G48:H48"/>
    <mergeCell ref="B49:C49"/>
    <mergeCell ref="G49:H49"/>
    <mergeCell ref="B50:C50"/>
    <mergeCell ref="G50:I54"/>
    <mergeCell ref="B51:C51"/>
    <mergeCell ref="B52:C52"/>
    <mergeCell ref="B53:C53"/>
    <mergeCell ref="B54:C54"/>
    <mergeCell ref="B45:C45"/>
    <mergeCell ref="G45:H45"/>
    <mergeCell ref="B46:C46"/>
    <mergeCell ref="G46:H46"/>
    <mergeCell ref="B47:C47"/>
    <mergeCell ref="G47:H47"/>
    <mergeCell ref="B18:F18"/>
    <mergeCell ref="G18:I18"/>
    <mergeCell ref="B43:F43"/>
    <mergeCell ref="G43:I43"/>
    <mergeCell ref="B44:C44"/>
    <mergeCell ref="B15:C15"/>
    <mergeCell ref="D15:E15"/>
    <mergeCell ref="F15:G15"/>
    <mergeCell ref="H15:I15"/>
    <mergeCell ref="B16:E16"/>
    <mergeCell ref="F16:I16"/>
    <mergeCell ref="B13:I13"/>
    <mergeCell ref="B14:C14"/>
    <mergeCell ref="D14:E14"/>
    <mergeCell ref="F14:G14"/>
    <mergeCell ref="H14:I14"/>
    <mergeCell ref="C9:D9"/>
    <mergeCell ref="G9:I9"/>
    <mergeCell ref="C10:D10"/>
    <mergeCell ref="G10:I10"/>
    <mergeCell ref="C11:D11"/>
    <mergeCell ref="G11:I11"/>
    <mergeCell ref="B5:I5"/>
    <mergeCell ref="B7:D7"/>
    <mergeCell ref="F7:I7"/>
    <mergeCell ref="C8:D8"/>
    <mergeCell ref="G8:I8"/>
    <mergeCell ref="B2:C4"/>
    <mergeCell ref="D2:F2"/>
    <mergeCell ref="G2:I2"/>
    <mergeCell ref="D3:F3"/>
    <mergeCell ref="G3:I3"/>
    <mergeCell ref="D4:F4"/>
    <mergeCell ref="G4:I4"/>
  </mergeCells>
  <conditionalFormatting sqref="I20:I41">
    <cfRule type="cellIs" dxfId="0" priority="2" operator="lessThan">
      <formula>0</formula>
    </cfRule>
  </conditionalFormatting>
  <dataValidations count="1">
    <dataValidation type="list" allowBlank="1" promptTitle="Kategorie" prompt="Kategorie auswählen" sqref="E20:E41" xr:uid="{00000000-0002-0000-0000-000000000000}">
      <formula1>"Einnahmen,Personal,Miete &amp; Büro,Versicherung,Waren &amp; Material,IT &amp; Software,Steuern,Gebühren,Sonstiges"</formula1>
      <formula2>0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Kontoauszug</vt:lpstr>
      <vt:lpstr>Kontoauszug!Druckbereich</vt:lpstr>
      <vt:lpstr>Kontoauszug!Drucktitel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2026-09-09T11:38:37Z</dcterms:created>
  <dcterms:modified xsi:type="dcterms:W3CDTF">2026-09-11T14:28:15Z</dcterms:modified>
  <dc:language>en-US</dc:language>
</cp:coreProperties>
</file>