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sergi\Documents\SEO\SEO\AA_Webs\Excel Vorlage\Generador\"/>
    </mc:Choice>
  </mc:AlternateContent>
  <xr:revisionPtr revIDLastSave="0" documentId="13_ncr:1_{9C0B57B5-BCA7-4970-9101-9993FCCDFA16}" xr6:coauthVersionLast="47" xr6:coauthVersionMax="47" xr10:uidLastSave="{00000000-0000-0000-0000-000000000000}"/>
  <bookViews>
    <workbookView xWindow="1035" yWindow="1035" windowWidth="25500" windowHeight="13500" tabRatio="500" xr2:uid="{00000000-000D-0000-FFFF-FFFF00000000}"/>
  </bookViews>
  <sheets>
    <sheet name="Preisliste" sheetId="1" r:id="rId1"/>
    <sheet name="Einstellungen" sheetId="2" r:id="rId2"/>
  </sheets>
  <definedNames>
    <definedName name="_xlnm._FilterDatabase" localSheetId="0" hidden="1">Preisliste!$A$9:$M$39</definedName>
    <definedName name="_xlnm.Print_Area" localSheetId="0">Preisliste!$A$1:$M$39</definedName>
    <definedName name="_xlnm.Print_Titles" localSheetId="0">Preisliste!$9:$9</definedName>
    <definedName name="Einheiten">Einstellungen!$F$17:$F$26</definedName>
    <definedName name="Kategorien">Einstellungen!$B$24:$B$28</definedName>
    <definedName name="MwStSaetze">Einstellungen!$C$18:$C$20</definedName>
    <definedName name="Statusliste">Einstellungen!$F$30:$F$33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L39" i="1" l="1"/>
  <c r="J39" i="1"/>
  <c r="H39" i="1"/>
  <c r="G39" i="1"/>
  <c r="L38" i="1"/>
  <c r="J38" i="1"/>
  <c r="H38" i="1"/>
  <c r="G38" i="1"/>
  <c r="L37" i="1"/>
  <c r="J37" i="1"/>
  <c r="H37" i="1"/>
  <c r="G37" i="1"/>
  <c r="L36" i="1"/>
  <c r="J36" i="1"/>
  <c r="H36" i="1"/>
  <c r="G36" i="1"/>
  <c r="L35" i="1"/>
  <c r="J35" i="1"/>
  <c r="H35" i="1"/>
  <c r="G35" i="1"/>
  <c r="L34" i="1"/>
  <c r="J34" i="1"/>
  <c r="H34" i="1"/>
  <c r="G34" i="1"/>
  <c r="L33" i="1"/>
  <c r="J33" i="1"/>
  <c r="H33" i="1"/>
  <c r="G33" i="1"/>
  <c r="L32" i="1"/>
  <c r="J32" i="1"/>
  <c r="H32" i="1"/>
  <c r="G32" i="1"/>
  <c r="L31" i="1"/>
  <c r="J31" i="1"/>
  <c r="H31" i="1"/>
  <c r="G31" i="1"/>
  <c r="L30" i="1"/>
  <c r="J30" i="1"/>
  <c r="H30" i="1"/>
  <c r="G30" i="1"/>
  <c r="L29" i="1"/>
  <c r="J29" i="1"/>
  <c r="H29" i="1"/>
  <c r="G29" i="1"/>
  <c r="L28" i="1"/>
  <c r="J28" i="1"/>
  <c r="H28" i="1"/>
  <c r="G28" i="1"/>
  <c r="L27" i="1"/>
  <c r="J27" i="1"/>
  <c r="H27" i="1"/>
  <c r="G27" i="1"/>
  <c r="L26" i="1"/>
  <c r="G26" i="1"/>
  <c r="H26" i="1" s="1"/>
  <c r="J26" i="1" s="1"/>
  <c r="L25" i="1"/>
  <c r="G25" i="1"/>
  <c r="H25" i="1" s="1"/>
  <c r="J25" i="1" s="1"/>
  <c r="L24" i="1"/>
  <c r="G24" i="1"/>
  <c r="H24" i="1" s="1"/>
  <c r="J24" i="1" s="1"/>
  <c r="L23" i="1"/>
  <c r="G23" i="1"/>
  <c r="H23" i="1" s="1"/>
  <c r="J23" i="1" s="1"/>
  <c r="L22" i="1"/>
  <c r="G22" i="1"/>
  <c r="H22" i="1" s="1"/>
  <c r="J22" i="1" s="1"/>
  <c r="L21" i="1"/>
  <c r="G21" i="1"/>
  <c r="H21" i="1" s="1"/>
  <c r="J21" i="1" s="1"/>
  <c r="L20" i="1"/>
  <c r="G20" i="1"/>
  <c r="H20" i="1" s="1"/>
  <c r="J20" i="1" s="1"/>
  <c r="L19" i="1"/>
  <c r="G19" i="1"/>
  <c r="H19" i="1" s="1"/>
  <c r="J19" i="1" s="1"/>
  <c r="L18" i="1"/>
  <c r="G18" i="1"/>
  <c r="H18" i="1" s="1"/>
  <c r="J18" i="1" s="1"/>
  <c r="L17" i="1"/>
  <c r="G17" i="1"/>
  <c r="H17" i="1" s="1"/>
  <c r="J17" i="1" s="1"/>
  <c r="L16" i="1"/>
  <c r="G16" i="1"/>
  <c r="H16" i="1" s="1"/>
  <c r="J16" i="1" s="1"/>
  <c r="L15" i="1"/>
  <c r="G15" i="1"/>
  <c r="H15" i="1" s="1"/>
  <c r="J15" i="1" s="1"/>
  <c r="L14" i="1"/>
  <c r="G14" i="1"/>
  <c r="H14" i="1" s="1"/>
  <c r="J14" i="1" s="1"/>
  <c r="L13" i="1"/>
  <c r="G13" i="1"/>
  <c r="H13" i="1" s="1"/>
  <c r="J13" i="1" s="1"/>
  <c r="L12" i="1"/>
  <c r="G12" i="1"/>
  <c r="H12" i="1" s="1"/>
  <c r="J12" i="1" s="1"/>
  <c r="L11" i="1"/>
  <c r="G11" i="1"/>
  <c r="H11" i="1" s="1"/>
  <c r="J11" i="1" s="1"/>
  <c r="L10" i="1"/>
  <c r="G10" i="1"/>
  <c r="H10" i="1" s="1"/>
  <c r="J6" i="1"/>
  <c r="G6" i="1"/>
  <c r="A6" i="1"/>
  <c r="D6" i="1" l="1"/>
  <c r="J10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Unknown Author</author>
  </authors>
  <commentList>
    <comment ref="E9" authorId="0" shapeId="0" xr:uid="{00000000-0006-0000-0000-000001000000}">
      <text>
        <r>
          <rPr>
            <sz val="10"/>
            <rFont val="Arial"/>
            <family val="2"/>
          </rPr>
          <t>Netto-Verkaufspreis. Basis für alle weiteren Berechnungen.</t>
        </r>
      </text>
    </comment>
    <comment ref="F9" authorId="0" shapeId="0" xr:uid="{00000000-0006-0000-0000-000002000000}">
      <text>
        <r>
          <rPr>
            <sz val="10"/>
            <rFont val="Arial"/>
            <family val="2"/>
          </rPr>
          <t>Optional per Dropdown wählen. Leer = Standard-MwSt der Kategorie (Blatt Einstellungen).</t>
        </r>
      </text>
    </comment>
    <comment ref="I9" authorId="0" shapeId="0" xr:uid="{00000000-0006-0000-0000-000003000000}">
      <text>
        <r>
          <rPr>
            <sz val="10"/>
            <rFont val="Arial"/>
            <family val="2"/>
          </rPr>
          <t>Optionaler Aktionsrabatt in % auf den Bruttopreis.</t>
        </r>
      </text>
    </comment>
    <comment ref="K9" authorId="0" shapeId="0" xr:uid="{00000000-0006-0000-0000-000004000000}">
      <text>
        <r>
          <rPr>
            <sz val="10"/>
            <rFont val="Arial"/>
            <family val="2"/>
          </rPr>
          <t>Optionaler Einkaufs-/Kostenpreis netto – nur für die Margen-Berechnung.</t>
        </r>
      </text>
    </comment>
    <comment ref="L9" authorId="0" shapeId="0" xr:uid="{00000000-0006-0000-0000-000005000000}">
      <text>
        <r>
          <rPr>
            <sz val="10"/>
            <rFont val="Arial"/>
            <family val="2"/>
          </rPr>
          <t>Marge = (VK netto − Einkauf) / VK netto. Leer, wenn kein Einkaufspreis erfasst ist.</t>
        </r>
      </text>
    </comment>
  </commentList>
</comments>
</file>

<file path=xl/sharedStrings.xml><?xml version="1.0" encoding="utf-8"?>
<sst xmlns="http://schemas.openxmlformats.org/spreadsheetml/2006/main" count="158" uniqueCount="103">
  <si>
    <t>Musterbetrieb GmbH</t>
  </si>
  <si>
    <t>Preisliste 2026   ·   gültig ab 01.01.2026   ·   Preise in EUR (Netto zzgl. gesetzl. MwSt.)</t>
  </si>
  <si>
    <t>Musterbetrieb GmbH · Musterstraße 12, 10115 Berlin · Tel. +49 30 1234567 · info@musterbetrieb.de · www.musterbetrieb.de</t>
  </si>
  <si>
    <t>ARTIKEL GESAMT</t>
  </si>
  <si>
    <t>Ø VK BRUTTO</t>
  </si>
  <si>
    <t>KATEGORIEN</t>
  </si>
  <si>
    <t>GÜLTIG AB</t>
  </si>
  <si>
    <t>● Blau hinterlegt = Eingabe    ● Grau = wird automatisch berechnet    ▸ MwSt-Feld leer lassen  →  Standard-MwSt der Kategorie wird verwendet    ▸ Stammdaten im Blatt »Einstellungen« pflegen</t>
  </si>
  <si>
    <t>Art.-Nr.</t>
  </si>
  <si>
    <t>Bezeichnung</t>
  </si>
  <si>
    <t>Kategorie</t>
  </si>
  <si>
    <t>Einheit</t>
  </si>
  <si>
    <t>VK netto</t>
  </si>
  <si>
    <t>MwSt %</t>
  </si>
  <si>
    <t>MwSt €</t>
  </si>
  <si>
    <t>VK brutto</t>
  </si>
  <si>
    <t>Rabatt %</t>
  </si>
  <si>
    <t>Aktionspreis</t>
  </si>
  <si>
    <t>Einkauf netto</t>
  </si>
  <si>
    <t>Marge %</t>
  </si>
  <si>
    <t>Status</t>
  </si>
  <si>
    <t>DL-1001</t>
  </si>
  <si>
    <t>Beratung Standard</t>
  </si>
  <si>
    <t>Dienstleistungen</t>
  </si>
  <si>
    <t>Stunde</t>
  </si>
  <si>
    <t>Aktiv</t>
  </si>
  <si>
    <t>DL-1002</t>
  </si>
  <si>
    <t>Beratung Premium</t>
  </si>
  <si>
    <t>DL-1003</t>
  </si>
  <si>
    <t>Projektpauschale Basis</t>
  </si>
  <si>
    <t>Pauschale</t>
  </si>
  <si>
    <t>DL-1004</t>
  </si>
  <si>
    <t>Schulung (halbtags)</t>
  </si>
  <si>
    <t>Neu</t>
  </si>
  <si>
    <t>HW-2001</t>
  </si>
  <si>
    <t>Basismodul A</t>
  </si>
  <si>
    <t>Handelswaren</t>
  </si>
  <si>
    <t>Stück</t>
  </si>
  <si>
    <t>HW-2002</t>
  </si>
  <si>
    <t>Erweiterungsmodul B</t>
  </si>
  <si>
    <t>HW-2003</t>
  </si>
  <si>
    <t>Komplettset Standard</t>
  </si>
  <si>
    <t>HW-2004</t>
  </si>
  <si>
    <t>Komplettset Pro</t>
  </si>
  <si>
    <t>Auslaufend</t>
  </si>
  <si>
    <t>ZB-3001</t>
  </si>
  <si>
    <t>Anschlusskabel 2 m</t>
  </si>
  <si>
    <t>Zubehör</t>
  </si>
  <si>
    <t>ZB-3002</t>
  </si>
  <si>
    <t>Adapter-Set</t>
  </si>
  <si>
    <t>Packung</t>
  </si>
  <si>
    <t>ZB-3003</t>
  </si>
  <si>
    <t>Schutzhülle</t>
  </si>
  <si>
    <t>VM-4001</t>
  </si>
  <si>
    <t>Reinigungstücher</t>
  </si>
  <si>
    <t>Verbrauchsmaterial</t>
  </si>
  <si>
    <t>VM-4002</t>
  </si>
  <si>
    <t>Nachfüllpack</t>
  </si>
  <si>
    <t>VM-4003</t>
  </si>
  <si>
    <t>Etiketten (100 Stück)</t>
  </si>
  <si>
    <t>SW-5001</t>
  </si>
  <si>
    <t>Wartungspaket Basis</t>
  </si>
  <si>
    <t>Service &amp; Wartung</t>
  </si>
  <si>
    <t>Monat</t>
  </si>
  <si>
    <t>SW-5002</t>
  </si>
  <si>
    <t>Wartungspaket Plus</t>
  </si>
  <si>
    <t>SW-5003</t>
  </si>
  <si>
    <t>Vor-Ort-Service</t>
  </si>
  <si>
    <t>Einstellungen · Stammdaten</t>
  </si>
  <si>
    <t>Hier zentrale Werte pflegen – sie steuern die Dropdown-Listen und Berechnungen im Blatt »Preisliste«.</t>
  </si>
  <si>
    <t>Firmendaten</t>
  </si>
  <si>
    <t>Firmenname</t>
  </si>
  <si>
    <t>Straße / Nr.</t>
  </si>
  <si>
    <t>Musterstraße 12</t>
  </si>
  <si>
    <t>PLZ / Ort</t>
  </si>
  <si>
    <t>10115 Berlin</t>
  </si>
  <si>
    <t>Telefon</t>
  </si>
  <si>
    <t>+49 30 1234567</t>
  </si>
  <si>
    <t>E-Mail</t>
  </si>
  <si>
    <t>info@musterbetrieb.de</t>
  </si>
  <si>
    <t>Web</t>
  </si>
  <si>
    <t>www.musterbetrieb.de</t>
  </si>
  <si>
    <t>USt-IdNr.</t>
  </si>
  <si>
    <t>DE123456789</t>
  </si>
  <si>
    <t>Währung</t>
  </si>
  <si>
    <t>EUR</t>
  </si>
  <si>
    <t>Preisliste gültig ab</t>
  </si>
  <si>
    <t>Preisstand / Version</t>
  </si>
  <si>
    <t>2026-01</t>
  </si>
  <si>
    <t>MwSt-Sätze</t>
  </si>
  <si>
    <t>Einheiten</t>
  </si>
  <si>
    <t>Satz</t>
  </si>
  <si>
    <t>Standard</t>
  </si>
  <si>
    <t>Ermäßigt</t>
  </si>
  <si>
    <t>Steuerfrei</t>
  </si>
  <si>
    <t>Tag</t>
  </si>
  <si>
    <t>Kategorien</t>
  </si>
  <si>
    <t>Standard-MwSt</t>
  </si>
  <si>
    <t>Meter</t>
  </si>
  <si>
    <t>m²</t>
  </si>
  <si>
    <t>kg</t>
  </si>
  <si>
    <t>Liter</t>
  </si>
  <si>
    <t>Inaktiv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</si>
</sst>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&quot; €&quot;"/>
    <numFmt numFmtId="165" formatCode="dd\.mm\.yyyy"/>
    <numFmt numFmtId="166" formatCode="0.0%"/>
  </numFmts>
  <fonts count="17" x14ac:knownFonts="1">
    <font>
      <sz val="11"/>
      <color theme="1"/>
      <name val="Calibri"/>
      <family val="2"/>
      <charset val="1"/>
    </font>
    <font>
      <b/>
      <sz val="20"/>
      <color rgb="FFFFFFFF"/>
      <name val="Calibri"/>
      <charset val="1"/>
    </font>
    <font>
      <sz val="10"/>
      <color rgb="FFCFE0E3"/>
      <name val="Calibri"/>
      <charset val="1"/>
    </font>
    <font>
      <sz val="9"/>
      <color rgb="FF6B7678"/>
      <name val="Calibri"/>
      <charset val="1"/>
    </font>
    <font>
      <b/>
      <sz val="8"/>
      <color rgb="FF6B7678"/>
      <name val="Calibri"/>
      <charset val="1"/>
    </font>
    <font>
      <b/>
      <sz val="16"/>
      <color rgb="FF0F4C5C"/>
      <name val="Calibri"/>
      <charset val="1"/>
    </font>
    <font>
      <b/>
      <sz val="16"/>
      <color rgb="FFC25410"/>
      <name val="Calibri"/>
      <charset val="1"/>
    </font>
    <font>
      <b/>
      <sz val="16"/>
      <color rgb="FF9C7A16"/>
      <name val="Calibri"/>
      <charset val="1"/>
    </font>
    <font>
      <b/>
      <sz val="16"/>
      <color rgb="FF1E7A5A"/>
      <name val="Calibri"/>
      <charset val="1"/>
    </font>
    <font>
      <b/>
      <sz val="10"/>
      <color rgb="FFFFFFFF"/>
      <name val="Calibri"/>
      <charset val="1"/>
    </font>
    <font>
      <sz val="10"/>
      <color rgb="FF24343A"/>
      <name val="Calibri"/>
      <charset val="1"/>
    </font>
    <font>
      <sz val="10"/>
      <name val="Arial"/>
      <family val="2"/>
    </font>
    <font>
      <b/>
      <sz val="15"/>
      <color rgb="FFFFFFFF"/>
      <name val="Calibri"/>
      <charset val="1"/>
    </font>
    <font>
      <b/>
      <sz val="11"/>
      <color rgb="FF0F4C5C"/>
      <name val="Calibri"/>
      <charset val="1"/>
    </font>
    <font>
      <sz val="10"/>
      <color rgb="FF6B7678"/>
      <name val="Calibri"/>
      <charset val="1"/>
    </font>
    <font>
      <b/>
      <sz val="10"/>
      <color rgb="FF24343A"/>
      <name val="Calibri"/>
      <charset val="1"/>
    </font>
    <font>
      <b/>
      <sz val="9"/>
      <color rgb="FF6B7678"/>
      <name val="Calibri"/>
      <charset val="1"/>
    </font>
  </fonts>
  <fills count="9">
    <fill>
      <patternFill patternType="none"/>
    </fill>
    <fill>
      <patternFill patternType="gray125"/>
    </fill>
    <fill>
      <patternFill patternType="solid">
        <fgColor rgb="FF0F4C5C"/>
        <bgColor rgb="FF1F5C87"/>
      </patternFill>
    </fill>
    <fill>
      <patternFill patternType="solid">
        <fgColor rgb="FFDCEBED"/>
        <bgColor rgb="FFD9E9F5"/>
      </patternFill>
    </fill>
    <fill>
      <patternFill patternType="solid">
        <fgColor rgb="FFFBE6D6"/>
        <bgColor rgb="FFFBEAD0"/>
      </patternFill>
    </fill>
    <fill>
      <patternFill patternType="solid">
        <fgColor rgb="FFFAF0D6"/>
        <bgColor rgb="FFFBEAD0"/>
      </patternFill>
    </fill>
    <fill>
      <patternFill patternType="solid">
        <fgColor rgb="FFDCEFE6"/>
        <bgColor rgb="FFD6EFE2"/>
      </patternFill>
    </fill>
    <fill>
      <patternFill patternType="solid">
        <fgColor rgb="FFEAF3FB"/>
        <bgColor rgb="FFF2F4F5"/>
      </patternFill>
    </fill>
    <fill>
      <patternFill patternType="solid">
        <fgColor rgb="FFF2F4F5"/>
        <bgColor rgb="FFEAF3FB"/>
      </patternFill>
    </fill>
  </fills>
  <borders count="2">
    <border>
      <left/>
      <right/>
      <top/>
      <bottom/>
      <diagonal/>
    </border>
    <border>
      <left style="thin">
        <color rgb="FFD5DCDE"/>
      </left>
      <right style="thin">
        <color rgb="FFD5DCDE"/>
      </right>
      <top style="thin">
        <color rgb="FFD5DCDE"/>
      </top>
      <bottom style="thin">
        <color rgb="FFD5DCDE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3" fillId="3" borderId="0" xfId="0" applyFont="1" applyFill="1" applyAlignment="1">
      <alignment horizontal="left" vertical="center" indent="1"/>
    </xf>
    <xf numFmtId="0" fontId="12" fillId="2" borderId="0" xfId="0" applyFont="1" applyFill="1" applyAlignment="1">
      <alignment horizontal="left" vertical="center" indent="1"/>
    </xf>
    <xf numFmtId="165" fontId="8" fillId="6" borderId="1" xfId="0" applyNumberFormat="1" applyFont="1" applyFill="1" applyBorder="1" applyAlignment="1">
      <alignment horizontal="center" vertical="center"/>
    </xf>
    <xf numFmtId="3" fontId="7" fillId="5" borderId="1" xfId="0" applyNumberFormat="1" applyFont="1" applyFill="1" applyBorder="1" applyAlignment="1">
      <alignment horizontal="center" vertical="center"/>
    </xf>
    <xf numFmtId="164" fontId="6" fillId="4" borderId="1" xfId="0" applyNumberFormat="1" applyFont="1" applyFill="1" applyBorder="1" applyAlignment="1">
      <alignment horizontal="center" vertical="center"/>
    </xf>
    <xf numFmtId="3" fontId="5" fillId="3" borderId="1" xfId="0" applyNumberFormat="1" applyFont="1" applyFill="1" applyBorder="1" applyAlignment="1">
      <alignment horizontal="center" vertical="center"/>
    </xf>
    <xf numFmtId="0" fontId="4" fillId="6" borderId="1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left" vertical="center" indent="1"/>
    </xf>
    <xf numFmtId="0" fontId="2" fillId="2" borderId="0" xfId="0" applyFont="1" applyFill="1" applyAlignment="1">
      <alignment horizontal="left" vertical="center" indent="1"/>
    </xf>
    <xf numFmtId="0" fontId="1" fillId="2" borderId="0" xfId="0" applyFont="1" applyFill="1" applyAlignment="1">
      <alignment horizontal="left" vertical="center" indent="1"/>
    </xf>
    <xf numFmtId="0" fontId="9" fillId="2" borderId="1" xfId="0" applyFont="1" applyFill="1" applyBorder="1" applyAlignment="1">
      <alignment horizontal="center" vertical="center" wrapText="1"/>
    </xf>
    <xf numFmtId="0" fontId="10" fillId="7" borderId="1" xfId="0" applyFont="1" applyFill="1" applyBorder="1" applyAlignment="1">
      <alignment horizontal="center" vertical="center"/>
    </xf>
    <xf numFmtId="0" fontId="10" fillId="7" borderId="1" xfId="0" applyFont="1" applyFill="1" applyBorder="1" applyAlignment="1">
      <alignment horizontal="left" vertical="center" indent="1"/>
    </xf>
    <xf numFmtId="164" fontId="10" fillId="7" borderId="1" xfId="0" applyNumberFormat="1" applyFont="1" applyFill="1" applyBorder="1" applyAlignment="1">
      <alignment horizontal="right" vertical="center" indent="1"/>
    </xf>
    <xf numFmtId="9" fontId="10" fillId="7" borderId="1" xfId="0" applyNumberFormat="1" applyFont="1" applyFill="1" applyBorder="1" applyAlignment="1">
      <alignment horizontal="center" vertical="center"/>
    </xf>
    <xf numFmtId="164" fontId="10" fillId="8" borderId="1" xfId="0" applyNumberFormat="1" applyFont="1" applyFill="1" applyBorder="1" applyAlignment="1">
      <alignment horizontal="right" vertical="center" indent="1"/>
    </xf>
    <xf numFmtId="166" fontId="10" fillId="8" borderId="1" xfId="0" applyNumberFormat="1" applyFont="1" applyFill="1" applyBorder="1" applyAlignment="1">
      <alignment horizontal="center" vertical="center"/>
    </xf>
    <xf numFmtId="0" fontId="13" fillId="3" borderId="0" xfId="0" applyFont="1" applyFill="1" applyAlignment="1">
      <alignment horizontal="left" vertical="center" indent="1"/>
    </xf>
    <xf numFmtId="0" fontId="14" fillId="0" borderId="0" xfId="0" applyFont="1" applyAlignment="1">
      <alignment horizontal="left" vertical="center" indent="1"/>
    </xf>
    <xf numFmtId="0" fontId="15" fillId="7" borderId="1" xfId="0" applyFont="1" applyFill="1" applyBorder="1" applyAlignment="1">
      <alignment horizontal="left" vertical="center" indent="1"/>
    </xf>
    <xf numFmtId="165" fontId="15" fillId="7" borderId="1" xfId="0" applyNumberFormat="1" applyFont="1" applyFill="1" applyBorder="1" applyAlignment="1">
      <alignment horizontal="left" vertical="center" indent="1"/>
    </xf>
    <xf numFmtId="0" fontId="16" fillId="0" borderId="0" xfId="0" applyFont="1" applyAlignment="1">
      <alignment horizontal="left" vertical="center" indent="1"/>
    </xf>
    <xf numFmtId="0" fontId="16" fillId="0" borderId="0" xfId="0" applyFont="1" applyAlignment="1">
      <alignment horizontal="center" vertical="center"/>
    </xf>
    <xf numFmtId="0" fontId="10" fillId="0" borderId="1" xfId="0" applyFont="1" applyBorder="1" applyAlignment="1">
      <alignment horizontal="left" vertical="center" indent="1"/>
    </xf>
    <xf numFmtId="9" fontId="15" fillId="7" borderId="1" xfId="0" applyNumberFormat="1" applyFont="1" applyFill="1" applyBorder="1" applyAlignment="1">
      <alignment horizontal="center" vertical="center"/>
    </xf>
  </cellXfs>
  <cellStyles count="1">
    <cellStyle name="Standard" xfId="0" builtinId="0"/>
  </cellStyles>
  <dxfs count="5">
    <dxf>
      <font>
        <b/>
        <sz val="10"/>
        <color rgb="FF6B7678"/>
        <name val="Calibri"/>
        <charset val="1"/>
      </font>
      <fill>
        <patternFill>
          <bgColor rgb="FFE6E9EA"/>
        </patternFill>
      </fill>
    </dxf>
    <dxf>
      <font>
        <b/>
        <sz val="10"/>
        <color rgb="FF9A6510"/>
        <name val="Calibri"/>
        <charset val="1"/>
      </font>
      <fill>
        <patternFill>
          <bgColor rgb="FFFBEAD0"/>
        </patternFill>
      </fill>
    </dxf>
    <dxf>
      <font>
        <b/>
        <sz val="10"/>
        <color rgb="FF1F5C87"/>
        <name val="Calibri"/>
        <charset val="1"/>
      </font>
      <fill>
        <patternFill>
          <bgColor rgb="FFD9E9F5"/>
        </patternFill>
      </fill>
    </dxf>
    <dxf>
      <font>
        <b/>
        <sz val="10"/>
        <color rgb="FF1E7A5A"/>
        <name val="Calibri"/>
        <charset val="1"/>
      </font>
      <fill>
        <patternFill>
          <bgColor rgb="FFD6EFE2"/>
        </patternFill>
      </fill>
    </dxf>
    <dxf>
      <font>
        <b/>
        <sz val="10"/>
        <color rgb="FFC0392B"/>
        <name val="Calibri"/>
        <charset val="1"/>
      </font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9C7A16"/>
      <rgbColor rgb="FF800080"/>
      <rgbColor rgb="FF177E89"/>
      <rgbColor rgb="FFCFE0E3"/>
      <rgbColor rgb="FF6B7678"/>
      <rgbColor rgb="FFEAF3FB"/>
      <rgbColor rgb="FF9A6510"/>
      <rgbColor rgb="FFFAF0D6"/>
      <rgbColor rgb="FFDCEFE6"/>
      <rgbColor rgb="FF660066"/>
      <rgbColor rgb="FFFF8080"/>
      <rgbColor rgb="FF1F5C87"/>
      <rgbColor rgb="FFD5DCDE"/>
      <rgbColor rgb="FF000080"/>
      <rgbColor rgb="FFFF00FF"/>
      <rgbColor rgb="FFFFFF00"/>
      <rgbColor rgb="FF00FFFF"/>
      <rgbColor rgb="FF800080"/>
      <rgbColor rgb="FF800000"/>
      <rgbColor rgb="FF1E7A5A"/>
      <rgbColor rgb="FF0000FF"/>
      <rgbColor rgb="FF00CCFF"/>
      <rgbColor rgb="FFD9E9F5"/>
      <rgbColor rgb="FFD6EFE2"/>
      <rgbColor rgb="FFFBEAD0"/>
      <rgbColor rgb="FFDCEBED"/>
      <rgbColor rgb="FFF2F4F5"/>
      <rgbColor rgb="FFE6E9EA"/>
      <rgbColor rgb="FFFBE6D6"/>
      <rgbColor rgb="FF3366FF"/>
      <rgbColor rgb="FF33CCCC"/>
      <rgbColor rgb="FF99CC00"/>
      <rgbColor rgb="FFFFCC00"/>
      <rgbColor rgb="FFFF9900"/>
      <rgbColor rgb="FFC25410"/>
      <rgbColor rgb="FF666699"/>
      <rgbColor rgb="FF969696"/>
      <rgbColor rgb="FF0F4C5C"/>
      <rgbColor rgb="FF339966"/>
      <rgbColor rgb="FF003300"/>
      <rgbColor rgb="FF333300"/>
      <rgbColor rgb="FFC0392B"/>
      <rgbColor rgb="FF993366"/>
      <rgbColor rgb="FF333399"/>
      <rgbColor rgb="FF24343A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F4C5C"/>
    <pageSetUpPr fitToPage="1"/>
  </sheetPr>
  <dimension ref="A1:M39"/>
  <sheetViews>
    <sheetView showGridLines="0" tabSelected="1" zoomScaleNormal="100" workbookViewId="0">
      <pane ySplit="9" topLeftCell="A10" activePane="bottomLeft" state="frozen"/>
      <selection pane="bottomLeft" activeCell="J34" sqref="J34"/>
    </sheetView>
  </sheetViews>
  <sheetFormatPr baseColWidth="10" defaultColWidth="8.7109375" defaultRowHeight="15" x14ac:dyDescent="0.25"/>
  <cols>
    <col min="1" max="1" width="11.5703125" bestFit="1" customWidth="1"/>
    <col min="2" max="2" width="20.85546875" bestFit="1" customWidth="1"/>
    <col min="3" max="3" width="18.140625" bestFit="1" customWidth="1"/>
    <col min="4" max="4" width="11" customWidth="1"/>
    <col min="5" max="5" width="12.5703125" bestFit="1" customWidth="1"/>
    <col min="6" max="6" width="11.85546875" bestFit="1" customWidth="1"/>
    <col min="7" max="7" width="11.5703125" bestFit="1" customWidth="1"/>
    <col min="8" max="8" width="13.28515625" bestFit="1" customWidth="1"/>
    <col min="9" max="9" width="12.42578125" bestFit="1" customWidth="1"/>
    <col min="10" max="10" width="15.28515625" bestFit="1" customWidth="1"/>
    <col min="11" max="11" width="16" bestFit="1" customWidth="1"/>
    <col min="12" max="12" width="12.28515625" bestFit="1" customWidth="1"/>
    <col min="13" max="13" width="10.42578125" bestFit="1" customWidth="1"/>
  </cols>
  <sheetData>
    <row r="1" spans="1:13" ht="30" customHeight="1" x14ac:dyDescent="0.25">
      <c r="A1" s="13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</row>
    <row r="2" spans="1:13" ht="16.5" customHeight="1" x14ac:dyDescent="0.25">
      <c r="A2" s="12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1:13" ht="15" customHeight="1" x14ac:dyDescent="0.25">
      <c r="A3" s="11" t="s">
        <v>2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ht="6" customHeight="1" x14ac:dyDescent="0.25"/>
    <row r="5" spans="1:13" ht="15" customHeight="1" x14ac:dyDescent="0.25">
      <c r="A5" s="10" t="s">
        <v>3</v>
      </c>
      <c r="B5" s="10"/>
      <c r="C5" s="10"/>
      <c r="D5" s="9" t="s">
        <v>4</v>
      </c>
      <c r="E5" s="9"/>
      <c r="F5" s="9"/>
      <c r="G5" s="8" t="s">
        <v>5</v>
      </c>
      <c r="H5" s="8"/>
      <c r="I5" s="8"/>
      <c r="J5" s="7" t="s">
        <v>6</v>
      </c>
      <c r="K5" s="7"/>
      <c r="L5" s="7"/>
      <c r="M5" s="7"/>
    </row>
    <row r="6" spans="1:13" ht="25.5" customHeight="1" x14ac:dyDescent="0.25">
      <c r="A6" s="6">
        <f>COUNTA($B$10:$B$39)</f>
        <v>17</v>
      </c>
      <c r="B6" s="6"/>
      <c r="C6" s="6"/>
      <c r="D6" s="5">
        <f>IFERROR(AVERAGE($H$10:$H$39),0)</f>
        <v>205.75358823529413</v>
      </c>
      <c r="E6" s="5"/>
      <c r="F6" s="5"/>
      <c r="G6" s="4">
        <f>COUNTA(Einstellungen!$B$24:$B$28)</f>
        <v>5</v>
      </c>
      <c r="H6" s="4"/>
      <c r="I6" s="4"/>
      <c r="J6" s="3">
        <f>Einstellungen!$C$13</f>
        <v>46023</v>
      </c>
      <c r="K6" s="3"/>
      <c r="L6" s="3"/>
      <c r="M6" s="3"/>
    </row>
    <row r="7" spans="1:13" ht="6" customHeight="1" x14ac:dyDescent="0.25"/>
    <row r="8" spans="1:13" ht="15" customHeight="1" x14ac:dyDescent="0.25">
      <c r="A8" s="11" t="s">
        <v>7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</row>
    <row r="9" spans="1:13" ht="31.5" customHeight="1" x14ac:dyDescent="0.25">
      <c r="A9" s="14" t="s">
        <v>8</v>
      </c>
      <c r="B9" s="14" t="s">
        <v>9</v>
      </c>
      <c r="C9" s="14" t="s">
        <v>10</v>
      </c>
      <c r="D9" s="14" t="s">
        <v>11</v>
      </c>
      <c r="E9" s="14" t="s">
        <v>12</v>
      </c>
      <c r="F9" s="14" t="s">
        <v>13</v>
      </c>
      <c r="G9" s="14" t="s">
        <v>14</v>
      </c>
      <c r="H9" s="14" t="s">
        <v>15</v>
      </c>
      <c r="I9" s="14" t="s">
        <v>16</v>
      </c>
      <c r="J9" s="14" t="s">
        <v>17</v>
      </c>
      <c r="K9" s="14" t="s">
        <v>18</v>
      </c>
      <c r="L9" s="14" t="s">
        <v>19</v>
      </c>
      <c r="M9" s="14" t="s">
        <v>20</v>
      </c>
    </row>
    <row r="10" spans="1:13" ht="18" customHeight="1" x14ac:dyDescent="0.25">
      <c r="A10" s="15" t="s">
        <v>21</v>
      </c>
      <c r="B10" s="16" t="s">
        <v>22</v>
      </c>
      <c r="C10" s="16" t="s">
        <v>23</v>
      </c>
      <c r="D10" s="16" t="s">
        <v>24</v>
      </c>
      <c r="E10" s="17">
        <v>95</v>
      </c>
      <c r="F10" s="18"/>
      <c r="G10" s="19">
        <f>IF($B10="","",$E10*IFERROR(IF($F10="",INDEX(Einstellungen!$C$24:$C$28,MATCH($C10,Einstellungen!$B$24:$B$28,0)),$F10),0))</f>
        <v>18.05</v>
      </c>
      <c r="H10" s="19">
        <f t="shared" ref="H10:H39" si="0">IF($B10="","",$E10+$G10)</f>
        <v>113.05</v>
      </c>
      <c r="I10" s="18"/>
      <c r="J10" s="19">
        <f t="shared" ref="J10:J39" si="1">IF($B10="","",$H10*(1-IF($I10="",0,$I10)))</f>
        <v>113.05</v>
      </c>
      <c r="K10" s="17">
        <v>45</v>
      </c>
      <c r="L10" s="20">
        <f t="shared" ref="L10:L39" si="2">IF($B10="","",IF(AND($K10&lt;&gt;"",$E10&gt;0),($E10-$K10)/$E10,""))</f>
        <v>0.52631578947368418</v>
      </c>
      <c r="M10" s="15" t="s">
        <v>25</v>
      </c>
    </row>
    <row r="11" spans="1:13" ht="18" customHeight="1" x14ac:dyDescent="0.25">
      <c r="A11" s="15" t="s">
        <v>26</v>
      </c>
      <c r="B11" s="16" t="s">
        <v>27</v>
      </c>
      <c r="C11" s="16" t="s">
        <v>23</v>
      </c>
      <c r="D11" s="16" t="s">
        <v>24</v>
      </c>
      <c r="E11" s="17">
        <v>140</v>
      </c>
      <c r="F11" s="18"/>
      <c r="G11" s="19">
        <f>IF($B11="","",$E11*IFERROR(IF($F11="",INDEX(Einstellungen!$C$24:$C$28,MATCH($C11,Einstellungen!$B$24:$B$28,0)),$F11),0))</f>
        <v>26.6</v>
      </c>
      <c r="H11" s="19">
        <f t="shared" si="0"/>
        <v>166.6</v>
      </c>
      <c r="I11" s="18"/>
      <c r="J11" s="19">
        <f t="shared" si="1"/>
        <v>166.6</v>
      </c>
      <c r="K11" s="17">
        <v>60</v>
      </c>
      <c r="L11" s="20">
        <f t="shared" si="2"/>
        <v>0.5714285714285714</v>
      </c>
      <c r="M11" s="15" t="s">
        <v>25</v>
      </c>
    </row>
    <row r="12" spans="1:13" ht="18" customHeight="1" x14ac:dyDescent="0.25">
      <c r="A12" s="15" t="s">
        <v>28</v>
      </c>
      <c r="B12" s="16" t="s">
        <v>29</v>
      </c>
      <c r="C12" s="16" t="s">
        <v>23</v>
      </c>
      <c r="D12" s="16" t="s">
        <v>30</v>
      </c>
      <c r="E12" s="17">
        <v>850</v>
      </c>
      <c r="F12" s="18"/>
      <c r="G12" s="19">
        <f>IF($B12="","",$E12*IFERROR(IF($F12="",INDEX(Einstellungen!$C$24:$C$28,MATCH($C12,Einstellungen!$B$24:$B$28,0)),$F12),0))</f>
        <v>161.5</v>
      </c>
      <c r="H12" s="19">
        <f t="shared" si="0"/>
        <v>1011.5</v>
      </c>
      <c r="I12" s="18">
        <v>0.05</v>
      </c>
      <c r="J12" s="19">
        <f t="shared" si="1"/>
        <v>960.92499999999995</v>
      </c>
      <c r="K12" s="17">
        <v>400</v>
      </c>
      <c r="L12" s="20">
        <f t="shared" si="2"/>
        <v>0.52941176470588236</v>
      </c>
      <c r="M12" s="15" t="s">
        <v>25</v>
      </c>
    </row>
    <row r="13" spans="1:13" ht="18" customHeight="1" x14ac:dyDescent="0.25">
      <c r="A13" s="15" t="s">
        <v>31</v>
      </c>
      <c r="B13" s="16" t="s">
        <v>32</v>
      </c>
      <c r="C13" s="16" t="s">
        <v>23</v>
      </c>
      <c r="D13" s="16" t="s">
        <v>30</v>
      </c>
      <c r="E13" s="17">
        <v>480</v>
      </c>
      <c r="F13" s="18"/>
      <c r="G13" s="19">
        <f>IF($B13="","",$E13*IFERROR(IF($F13="",INDEX(Einstellungen!$C$24:$C$28,MATCH($C13,Einstellungen!$B$24:$B$28,0)),$F13),0))</f>
        <v>91.2</v>
      </c>
      <c r="H13" s="19">
        <f t="shared" si="0"/>
        <v>571.20000000000005</v>
      </c>
      <c r="I13" s="18"/>
      <c r="J13" s="19">
        <f t="shared" si="1"/>
        <v>571.20000000000005</v>
      </c>
      <c r="K13" s="17">
        <v>220</v>
      </c>
      <c r="L13" s="20">
        <f t="shared" si="2"/>
        <v>0.54166666666666663</v>
      </c>
      <c r="M13" s="15" t="s">
        <v>33</v>
      </c>
    </row>
    <row r="14" spans="1:13" ht="18" customHeight="1" x14ac:dyDescent="0.25">
      <c r="A14" s="15" t="s">
        <v>34</v>
      </c>
      <c r="B14" s="16" t="s">
        <v>35</v>
      </c>
      <c r="C14" s="16" t="s">
        <v>36</v>
      </c>
      <c r="D14" s="16" t="s">
        <v>37</v>
      </c>
      <c r="E14" s="17">
        <v>120</v>
      </c>
      <c r="F14" s="18"/>
      <c r="G14" s="19">
        <f>IF($B14="","",$E14*IFERROR(IF($F14="",INDEX(Einstellungen!$C$24:$C$28,MATCH($C14,Einstellungen!$B$24:$B$28,0)),$F14),0))</f>
        <v>22.8</v>
      </c>
      <c r="H14" s="19">
        <f t="shared" si="0"/>
        <v>142.80000000000001</v>
      </c>
      <c r="I14" s="18"/>
      <c r="J14" s="19">
        <f t="shared" si="1"/>
        <v>142.80000000000001</v>
      </c>
      <c r="K14" s="17">
        <v>78</v>
      </c>
      <c r="L14" s="20">
        <f t="shared" si="2"/>
        <v>0.35</v>
      </c>
      <c r="M14" s="15" t="s">
        <v>25</v>
      </c>
    </row>
    <row r="15" spans="1:13" ht="18" customHeight="1" x14ac:dyDescent="0.25">
      <c r="A15" s="15" t="s">
        <v>38</v>
      </c>
      <c r="B15" s="16" t="s">
        <v>39</v>
      </c>
      <c r="C15" s="16" t="s">
        <v>36</v>
      </c>
      <c r="D15" s="16" t="s">
        <v>37</v>
      </c>
      <c r="E15" s="17">
        <v>89</v>
      </c>
      <c r="F15" s="18"/>
      <c r="G15" s="19">
        <f>IF($B15="","",$E15*IFERROR(IF($F15="",INDEX(Einstellungen!$C$24:$C$28,MATCH($C15,Einstellungen!$B$24:$B$28,0)),$F15),0))</f>
        <v>16.91</v>
      </c>
      <c r="H15" s="19">
        <f t="shared" si="0"/>
        <v>105.91</v>
      </c>
      <c r="I15" s="18">
        <v>0.1</v>
      </c>
      <c r="J15" s="19">
        <f t="shared" si="1"/>
        <v>95.319000000000003</v>
      </c>
      <c r="K15" s="17">
        <v>55</v>
      </c>
      <c r="L15" s="20">
        <f t="shared" si="2"/>
        <v>0.38202247191011235</v>
      </c>
      <c r="M15" s="15" t="s">
        <v>25</v>
      </c>
    </row>
    <row r="16" spans="1:13" ht="18" customHeight="1" x14ac:dyDescent="0.25">
      <c r="A16" s="15" t="s">
        <v>40</v>
      </c>
      <c r="B16" s="16" t="s">
        <v>41</v>
      </c>
      <c r="C16" s="16" t="s">
        <v>36</v>
      </c>
      <c r="D16" s="16" t="s">
        <v>37</v>
      </c>
      <c r="E16" s="17">
        <v>349</v>
      </c>
      <c r="F16" s="18"/>
      <c r="G16" s="19">
        <f>IF($B16="","",$E16*IFERROR(IF($F16="",INDEX(Einstellungen!$C$24:$C$28,MATCH($C16,Einstellungen!$B$24:$B$28,0)),$F16),0))</f>
        <v>66.31</v>
      </c>
      <c r="H16" s="19">
        <f t="shared" si="0"/>
        <v>415.31</v>
      </c>
      <c r="I16" s="18"/>
      <c r="J16" s="19">
        <f t="shared" si="1"/>
        <v>415.31</v>
      </c>
      <c r="K16" s="17">
        <v>210</v>
      </c>
      <c r="L16" s="20">
        <f t="shared" si="2"/>
        <v>0.39828080229226359</v>
      </c>
      <c r="M16" s="15" t="s">
        <v>25</v>
      </c>
    </row>
    <row r="17" spans="1:13" ht="18" customHeight="1" x14ac:dyDescent="0.25">
      <c r="A17" s="15" t="s">
        <v>42</v>
      </c>
      <c r="B17" s="16" t="s">
        <v>43</v>
      </c>
      <c r="C17" s="16" t="s">
        <v>36</v>
      </c>
      <c r="D17" s="16" t="s">
        <v>37</v>
      </c>
      <c r="E17" s="17">
        <v>549</v>
      </c>
      <c r="F17" s="18"/>
      <c r="G17" s="19">
        <f>IF($B17="","",$E17*IFERROR(IF($F17="",INDEX(Einstellungen!$C$24:$C$28,MATCH($C17,Einstellungen!$B$24:$B$28,0)),$F17),0))</f>
        <v>104.31</v>
      </c>
      <c r="H17" s="19">
        <f t="shared" si="0"/>
        <v>653.30999999999995</v>
      </c>
      <c r="I17" s="18">
        <v>0.08</v>
      </c>
      <c r="J17" s="19">
        <f t="shared" si="1"/>
        <v>601.04520000000002</v>
      </c>
      <c r="K17" s="17">
        <v>330</v>
      </c>
      <c r="L17" s="20">
        <f t="shared" si="2"/>
        <v>0.39890710382513661</v>
      </c>
      <c r="M17" s="15" t="s">
        <v>44</v>
      </c>
    </row>
    <row r="18" spans="1:13" ht="18" customHeight="1" x14ac:dyDescent="0.25">
      <c r="A18" s="15" t="s">
        <v>45</v>
      </c>
      <c r="B18" s="16" t="s">
        <v>46</v>
      </c>
      <c r="C18" s="16" t="s">
        <v>47</v>
      </c>
      <c r="D18" s="16" t="s">
        <v>37</v>
      </c>
      <c r="E18" s="17">
        <v>14.9</v>
      </c>
      <c r="F18" s="18"/>
      <c r="G18" s="19">
        <f>IF($B18="","",$E18*IFERROR(IF($F18="",INDEX(Einstellungen!$C$24:$C$28,MATCH($C18,Einstellungen!$B$24:$B$28,0)),$F18),0))</f>
        <v>2.831</v>
      </c>
      <c r="H18" s="19">
        <f t="shared" si="0"/>
        <v>17.731000000000002</v>
      </c>
      <c r="I18" s="18"/>
      <c r="J18" s="19">
        <f t="shared" si="1"/>
        <v>17.731000000000002</v>
      </c>
      <c r="K18" s="17">
        <v>6.5</v>
      </c>
      <c r="L18" s="20">
        <f t="shared" si="2"/>
        <v>0.56375838926174493</v>
      </c>
      <c r="M18" s="15" t="s">
        <v>25</v>
      </c>
    </row>
    <row r="19" spans="1:13" ht="18" customHeight="1" x14ac:dyDescent="0.25">
      <c r="A19" s="15" t="s">
        <v>48</v>
      </c>
      <c r="B19" s="16" t="s">
        <v>49</v>
      </c>
      <c r="C19" s="16" t="s">
        <v>47</v>
      </c>
      <c r="D19" s="16" t="s">
        <v>50</v>
      </c>
      <c r="E19" s="17">
        <v>24.9</v>
      </c>
      <c r="F19" s="18"/>
      <c r="G19" s="19">
        <f>IF($B19="","",$E19*IFERROR(IF($F19="",INDEX(Einstellungen!$C$24:$C$28,MATCH($C19,Einstellungen!$B$24:$B$28,0)),$F19),0))</f>
        <v>4.7309999999999999</v>
      </c>
      <c r="H19" s="19">
        <f t="shared" si="0"/>
        <v>29.631</v>
      </c>
      <c r="I19" s="18"/>
      <c r="J19" s="19">
        <f t="shared" si="1"/>
        <v>29.631</v>
      </c>
      <c r="K19" s="17">
        <v>11</v>
      </c>
      <c r="L19" s="20">
        <f t="shared" si="2"/>
        <v>0.55823293172690758</v>
      </c>
      <c r="M19" s="15" t="s">
        <v>25</v>
      </c>
    </row>
    <row r="20" spans="1:13" ht="18" customHeight="1" x14ac:dyDescent="0.25">
      <c r="A20" s="15" t="s">
        <v>51</v>
      </c>
      <c r="B20" s="16" t="s">
        <v>52</v>
      </c>
      <c r="C20" s="16" t="s">
        <v>47</v>
      </c>
      <c r="D20" s="16" t="s">
        <v>37</v>
      </c>
      <c r="E20" s="17">
        <v>9.9</v>
      </c>
      <c r="F20" s="18"/>
      <c r="G20" s="19">
        <f>IF($B20="","",$E20*IFERROR(IF($F20="",INDEX(Einstellungen!$C$24:$C$28,MATCH($C20,Einstellungen!$B$24:$B$28,0)),$F20),0))</f>
        <v>1.881</v>
      </c>
      <c r="H20" s="19">
        <f t="shared" si="0"/>
        <v>11.781000000000001</v>
      </c>
      <c r="I20" s="18">
        <v>0.15</v>
      </c>
      <c r="J20" s="19">
        <f t="shared" si="1"/>
        <v>10.01385</v>
      </c>
      <c r="K20" s="17">
        <v>3.8</v>
      </c>
      <c r="L20" s="20">
        <f t="shared" si="2"/>
        <v>0.61616161616161624</v>
      </c>
      <c r="M20" s="15" t="s">
        <v>25</v>
      </c>
    </row>
    <row r="21" spans="1:13" ht="18" customHeight="1" x14ac:dyDescent="0.25">
      <c r="A21" s="15" t="s">
        <v>53</v>
      </c>
      <c r="B21" s="16" t="s">
        <v>54</v>
      </c>
      <c r="C21" s="16" t="s">
        <v>55</v>
      </c>
      <c r="D21" s="16" t="s">
        <v>50</v>
      </c>
      <c r="E21" s="17">
        <v>6.5</v>
      </c>
      <c r="F21" s="18"/>
      <c r="G21" s="19">
        <f>IF($B21="","",$E21*IFERROR(IF($F21="",INDEX(Einstellungen!$C$24:$C$28,MATCH($C21,Einstellungen!$B$24:$B$28,0)),$F21),0))</f>
        <v>0.45500000000000007</v>
      </c>
      <c r="H21" s="19">
        <f t="shared" si="0"/>
        <v>6.9550000000000001</v>
      </c>
      <c r="I21" s="18"/>
      <c r="J21" s="19">
        <f t="shared" si="1"/>
        <v>6.9550000000000001</v>
      </c>
      <c r="K21" s="17">
        <v>2.9</v>
      </c>
      <c r="L21" s="20">
        <f t="shared" si="2"/>
        <v>0.55384615384615388</v>
      </c>
      <c r="M21" s="15" t="s">
        <v>25</v>
      </c>
    </row>
    <row r="22" spans="1:13" ht="18" customHeight="1" x14ac:dyDescent="0.25">
      <c r="A22" s="15" t="s">
        <v>56</v>
      </c>
      <c r="B22" s="16" t="s">
        <v>57</v>
      </c>
      <c r="C22" s="16" t="s">
        <v>55</v>
      </c>
      <c r="D22" s="16" t="s">
        <v>37</v>
      </c>
      <c r="E22" s="17">
        <v>12</v>
      </c>
      <c r="F22" s="18">
        <v>7.0000000000000007E-2</v>
      </c>
      <c r="G22" s="19">
        <f>IF($B22="","",$E22*IFERROR(IF($F22="",INDEX(Einstellungen!$C$24:$C$28,MATCH($C22,Einstellungen!$B$24:$B$28,0)),$F22),0))</f>
        <v>0.84000000000000008</v>
      </c>
      <c r="H22" s="19">
        <f t="shared" si="0"/>
        <v>12.84</v>
      </c>
      <c r="I22" s="18"/>
      <c r="J22" s="19">
        <f t="shared" si="1"/>
        <v>12.84</v>
      </c>
      <c r="K22" s="17">
        <v>5.5</v>
      </c>
      <c r="L22" s="20">
        <f t="shared" si="2"/>
        <v>0.54166666666666663</v>
      </c>
      <c r="M22" s="15" t="s">
        <v>25</v>
      </c>
    </row>
    <row r="23" spans="1:13" ht="18" customHeight="1" x14ac:dyDescent="0.25">
      <c r="A23" s="15" t="s">
        <v>58</v>
      </c>
      <c r="B23" s="16" t="s">
        <v>59</v>
      </c>
      <c r="C23" s="16" t="s">
        <v>55</v>
      </c>
      <c r="D23" s="16" t="s">
        <v>50</v>
      </c>
      <c r="E23" s="17">
        <v>8.9</v>
      </c>
      <c r="F23" s="18"/>
      <c r="G23" s="19">
        <f>IF($B23="","",$E23*IFERROR(IF($F23="",INDEX(Einstellungen!$C$24:$C$28,MATCH($C23,Einstellungen!$B$24:$B$28,0)),$F23),0))</f>
        <v>0.62300000000000011</v>
      </c>
      <c r="H23" s="19">
        <f t="shared" si="0"/>
        <v>9.5229999999999997</v>
      </c>
      <c r="I23" s="18"/>
      <c r="J23" s="19">
        <f t="shared" si="1"/>
        <v>9.5229999999999997</v>
      </c>
      <c r="K23" s="17">
        <v>3.5</v>
      </c>
      <c r="L23" s="20">
        <f t="shared" si="2"/>
        <v>0.6067415730337079</v>
      </c>
      <c r="M23" s="15" t="s">
        <v>33</v>
      </c>
    </row>
    <row r="24" spans="1:13" ht="18" customHeight="1" x14ac:dyDescent="0.25">
      <c r="A24" s="15" t="s">
        <v>60</v>
      </c>
      <c r="B24" s="16" t="s">
        <v>61</v>
      </c>
      <c r="C24" s="16" t="s">
        <v>62</v>
      </c>
      <c r="D24" s="16" t="s">
        <v>63</v>
      </c>
      <c r="E24" s="17">
        <v>39</v>
      </c>
      <c r="F24" s="18"/>
      <c r="G24" s="19">
        <f>IF($B24="","",$E24*IFERROR(IF($F24="",INDEX(Einstellungen!$C$24:$C$28,MATCH($C24,Einstellungen!$B$24:$B$28,0)),$F24),0))</f>
        <v>7.41</v>
      </c>
      <c r="H24" s="19">
        <f t="shared" si="0"/>
        <v>46.41</v>
      </c>
      <c r="I24" s="18"/>
      <c r="J24" s="19">
        <f t="shared" si="1"/>
        <v>46.41</v>
      </c>
      <c r="K24" s="17">
        <v>15</v>
      </c>
      <c r="L24" s="20">
        <f t="shared" si="2"/>
        <v>0.61538461538461542</v>
      </c>
      <c r="M24" s="15" t="s">
        <v>25</v>
      </c>
    </row>
    <row r="25" spans="1:13" ht="18" customHeight="1" x14ac:dyDescent="0.25">
      <c r="A25" s="15" t="s">
        <v>64</v>
      </c>
      <c r="B25" s="16" t="s">
        <v>65</v>
      </c>
      <c r="C25" s="16" t="s">
        <v>62</v>
      </c>
      <c r="D25" s="16" t="s">
        <v>63</v>
      </c>
      <c r="E25" s="17">
        <v>69</v>
      </c>
      <c r="F25" s="18"/>
      <c r="G25" s="19">
        <f>IF($B25="","",$E25*IFERROR(IF($F25="",INDEX(Einstellungen!$C$24:$C$28,MATCH($C25,Einstellungen!$B$24:$B$28,0)),$F25),0))</f>
        <v>13.11</v>
      </c>
      <c r="H25" s="19">
        <f t="shared" si="0"/>
        <v>82.11</v>
      </c>
      <c r="I25" s="18">
        <v>0.1</v>
      </c>
      <c r="J25" s="19">
        <f t="shared" si="1"/>
        <v>73.899000000000001</v>
      </c>
      <c r="K25" s="17">
        <v>25</v>
      </c>
      <c r="L25" s="20">
        <f t="shared" si="2"/>
        <v>0.6376811594202898</v>
      </c>
      <c r="M25" s="15" t="s">
        <v>25</v>
      </c>
    </row>
    <row r="26" spans="1:13" ht="18" customHeight="1" x14ac:dyDescent="0.25">
      <c r="A26" s="15" t="s">
        <v>66</v>
      </c>
      <c r="B26" s="16" t="s">
        <v>67</v>
      </c>
      <c r="C26" s="16" t="s">
        <v>62</v>
      </c>
      <c r="D26" s="16" t="s">
        <v>24</v>
      </c>
      <c r="E26" s="17">
        <v>85</v>
      </c>
      <c r="F26" s="18"/>
      <c r="G26" s="19">
        <f>IF($B26="","",$E26*IFERROR(IF($F26="",INDEX(Einstellungen!$C$24:$C$28,MATCH($C26,Einstellungen!$B$24:$B$28,0)),$F26),0))</f>
        <v>16.149999999999999</v>
      </c>
      <c r="H26" s="19">
        <f t="shared" si="0"/>
        <v>101.15</v>
      </c>
      <c r="I26" s="18"/>
      <c r="J26" s="19">
        <f t="shared" si="1"/>
        <v>101.15</v>
      </c>
      <c r="K26" s="17">
        <v>40</v>
      </c>
      <c r="L26" s="20">
        <f t="shared" si="2"/>
        <v>0.52941176470588236</v>
      </c>
      <c r="M26" s="15" t="s">
        <v>25</v>
      </c>
    </row>
    <row r="27" spans="1:13" ht="18" customHeight="1" x14ac:dyDescent="0.25">
      <c r="A27" s="15"/>
      <c r="B27" s="16"/>
      <c r="C27" s="16"/>
      <c r="D27" s="16"/>
      <c r="E27" s="17"/>
      <c r="F27" s="18"/>
      <c r="G27" s="19" t="str">
        <f>IF($B27="","",$E27*IFERROR(IF($F27="",INDEX(Einstellungen!$C$24:$C$28,MATCH($C27,Einstellungen!$B$24:$B$28,0)),$F27),0))</f>
        <v/>
      </c>
      <c r="H27" s="19" t="str">
        <f t="shared" si="0"/>
        <v/>
      </c>
      <c r="I27" s="18"/>
      <c r="J27" s="19" t="str">
        <f t="shared" si="1"/>
        <v/>
      </c>
      <c r="K27" s="17"/>
      <c r="L27" s="20" t="str">
        <f t="shared" si="2"/>
        <v/>
      </c>
      <c r="M27" s="15"/>
    </row>
    <row r="28" spans="1:13" ht="18" customHeight="1" x14ac:dyDescent="0.25">
      <c r="A28" s="15"/>
      <c r="B28" s="16"/>
      <c r="C28" s="16"/>
      <c r="D28" s="16"/>
      <c r="E28" s="17"/>
      <c r="F28" s="18"/>
      <c r="G28" s="19" t="str">
        <f>IF($B28="","",$E28*IFERROR(IF($F28="",INDEX(Einstellungen!$C$24:$C$28,MATCH($C28,Einstellungen!$B$24:$B$28,0)),$F28),0))</f>
        <v/>
      </c>
      <c r="H28" s="19" t="str">
        <f t="shared" si="0"/>
        <v/>
      </c>
      <c r="I28" s="18"/>
      <c r="J28" s="19" t="str">
        <f t="shared" si="1"/>
        <v/>
      </c>
      <c r="K28" s="17"/>
      <c r="L28" s="20" t="str">
        <f t="shared" si="2"/>
        <v/>
      </c>
      <c r="M28" s="15"/>
    </row>
    <row r="29" spans="1:13" ht="18" customHeight="1" x14ac:dyDescent="0.25">
      <c r="A29" s="15"/>
      <c r="B29" s="16"/>
      <c r="C29" s="16"/>
      <c r="D29" s="16"/>
      <c r="E29" s="17"/>
      <c r="F29" s="18"/>
      <c r="G29" s="19" t="str">
        <f>IF($B29="","",$E29*IFERROR(IF($F29="",INDEX(Einstellungen!$C$24:$C$28,MATCH($C29,Einstellungen!$B$24:$B$28,0)),$F29),0))</f>
        <v/>
      </c>
      <c r="H29" s="19" t="str">
        <f t="shared" si="0"/>
        <v/>
      </c>
      <c r="I29" s="18"/>
      <c r="J29" s="19" t="str">
        <f t="shared" si="1"/>
        <v/>
      </c>
      <c r="K29" s="17"/>
      <c r="L29" s="20" t="str">
        <f t="shared" si="2"/>
        <v/>
      </c>
      <c r="M29" s="15"/>
    </row>
    <row r="30" spans="1:13" ht="18" customHeight="1" x14ac:dyDescent="0.25">
      <c r="A30" s="15"/>
      <c r="B30" s="16"/>
      <c r="C30" s="16"/>
      <c r="D30" s="16"/>
      <c r="E30" s="17"/>
      <c r="F30" s="18"/>
      <c r="G30" s="19" t="str">
        <f>IF($B30="","",$E30*IFERROR(IF($F30="",INDEX(Einstellungen!$C$24:$C$28,MATCH($C30,Einstellungen!$B$24:$B$28,0)),$F30),0))</f>
        <v/>
      </c>
      <c r="H30" s="19" t="str">
        <f t="shared" si="0"/>
        <v/>
      </c>
      <c r="I30" s="18"/>
      <c r="J30" s="19" t="str">
        <f t="shared" si="1"/>
        <v/>
      </c>
      <c r="K30" s="17"/>
      <c r="L30" s="20" t="str">
        <f t="shared" si="2"/>
        <v/>
      </c>
      <c r="M30" s="15"/>
    </row>
    <row r="31" spans="1:13" ht="18" customHeight="1" x14ac:dyDescent="0.25">
      <c r="A31" s="15"/>
      <c r="B31" s="16"/>
      <c r="C31" s="16"/>
      <c r="D31" s="16"/>
      <c r="E31" s="17"/>
      <c r="F31" s="18"/>
      <c r="G31" s="19" t="str">
        <f>IF($B31="","",$E31*IFERROR(IF($F31="",INDEX(Einstellungen!$C$24:$C$28,MATCH($C31,Einstellungen!$B$24:$B$28,0)),$F31),0))</f>
        <v/>
      </c>
      <c r="H31" s="19" t="str">
        <f t="shared" si="0"/>
        <v/>
      </c>
      <c r="I31" s="18"/>
      <c r="J31" s="19" t="str">
        <f t="shared" si="1"/>
        <v/>
      </c>
      <c r="K31" s="17"/>
      <c r="L31" s="20" t="str">
        <f t="shared" si="2"/>
        <v/>
      </c>
      <c r="M31" s="15"/>
    </row>
    <row r="32" spans="1:13" ht="18" customHeight="1" x14ac:dyDescent="0.25">
      <c r="A32" s="15"/>
      <c r="B32" s="16"/>
      <c r="C32" s="16"/>
      <c r="D32" s="16"/>
      <c r="E32" s="17"/>
      <c r="F32" s="18"/>
      <c r="G32" s="19" t="str">
        <f>IF($B32="","",$E32*IFERROR(IF($F32="",INDEX(Einstellungen!$C$24:$C$28,MATCH($C32,Einstellungen!$B$24:$B$28,0)),$F32),0))</f>
        <v/>
      </c>
      <c r="H32" s="19" t="str">
        <f t="shared" si="0"/>
        <v/>
      </c>
      <c r="I32" s="18"/>
      <c r="J32" s="19" t="str">
        <f t="shared" si="1"/>
        <v/>
      </c>
      <c r="K32" s="17"/>
      <c r="L32" s="20" t="str">
        <f t="shared" si="2"/>
        <v/>
      </c>
      <c r="M32" s="15"/>
    </row>
    <row r="33" spans="1:13" ht="18" customHeight="1" x14ac:dyDescent="0.25">
      <c r="A33" s="15"/>
      <c r="B33" s="16"/>
      <c r="C33" s="16"/>
      <c r="D33" s="16"/>
      <c r="E33" s="17"/>
      <c r="F33" s="18"/>
      <c r="G33" s="19" t="str">
        <f>IF($B33="","",$E33*IFERROR(IF($F33="",INDEX(Einstellungen!$C$24:$C$28,MATCH($C33,Einstellungen!$B$24:$B$28,0)),$F33),0))</f>
        <v/>
      </c>
      <c r="H33" s="19" t="str">
        <f t="shared" si="0"/>
        <v/>
      </c>
      <c r="I33" s="18"/>
      <c r="J33" s="19" t="str">
        <f t="shared" si="1"/>
        <v/>
      </c>
      <c r="K33" s="17"/>
      <c r="L33" s="20" t="str">
        <f t="shared" si="2"/>
        <v/>
      </c>
      <c r="M33" s="15"/>
    </row>
    <row r="34" spans="1:13" ht="18" customHeight="1" x14ac:dyDescent="0.25">
      <c r="A34" s="15"/>
      <c r="B34" s="16"/>
      <c r="C34" s="16"/>
      <c r="D34" s="16"/>
      <c r="E34" s="17"/>
      <c r="F34" s="18"/>
      <c r="G34" s="19" t="str">
        <f>IF($B34="","",$E34*IFERROR(IF($F34="",INDEX(Einstellungen!$C$24:$C$28,MATCH($C34,Einstellungen!$B$24:$B$28,0)),$F34),0))</f>
        <v/>
      </c>
      <c r="H34" s="19" t="str">
        <f t="shared" si="0"/>
        <v/>
      </c>
      <c r="I34" s="18"/>
      <c r="J34" s="19" t="str">
        <f t="shared" si="1"/>
        <v/>
      </c>
      <c r="K34" s="17"/>
      <c r="L34" s="20" t="str">
        <f t="shared" si="2"/>
        <v/>
      </c>
      <c r="M34" s="15"/>
    </row>
    <row r="35" spans="1:13" ht="18" customHeight="1" x14ac:dyDescent="0.25">
      <c r="A35" s="15"/>
      <c r="B35" s="16"/>
      <c r="C35" s="16"/>
      <c r="D35" s="16"/>
      <c r="E35" s="17"/>
      <c r="F35" s="18"/>
      <c r="G35" s="19" t="str">
        <f>IF($B35="","",$E35*IFERROR(IF($F35="",INDEX(Einstellungen!$C$24:$C$28,MATCH($C35,Einstellungen!$B$24:$B$28,0)),$F35),0))</f>
        <v/>
      </c>
      <c r="H35" s="19" t="str">
        <f t="shared" si="0"/>
        <v/>
      </c>
      <c r="I35" s="18"/>
      <c r="J35" s="19" t="str">
        <f t="shared" si="1"/>
        <v/>
      </c>
      <c r="K35" s="17"/>
      <c r="L35" s="20" t="str">
        <f t="shared" si="2"/>
        <v/>
      </c>
      <c r="M35" s="15"/>
    </row>
    <row r="36" spans="1:13" ht="18" customHeight="1" x14ac:dyDescent="0.25">
      <c r="A36" s="15"/>
      <c r="B36" s="16"/>
      <c r="C36" s="16"/>
      <c r="D36" s="16"/>
      <c r="E36" s="17"/>
      <c r="F36" s="18"/>
      <c r="G36" s="19" t="str">
        <f>IF($B36="","",$E36*IFERROR(IF($F36="",INDEX(Einstellungen!$C$24:$C$28,MATCH($C36,Einstellungen!$B$24:$B$28,0)),$F36),0))</f>
        <v/>
      </c>
      <c r="H36" s="19" t="str">
        <f t="shared" si="0"/>
        <v/>
      </c>
      <c r="I36" s="18"/>
      <c r="J36" s="19" t="str">
        <f t="shared" si="1"/>
        <v/>
      </c>
      <c r="K36" s="17"/>
      <c r="L36" s="20" t="str">
        <f t="shared" si="2"/>
        <v/>
      </c>
      <c r="M36" s="15"/>
    </row>
    <row r="37" spans="1:13" ht="18" customHeight="1" x14ac:dyDescent="0.25">
      <c r="A37" s="15"/>
      <c r="B37" s="16"/>
      <c r="C37" s="16"/>
      <c r="D37" s="16"/>
      <c r="E37" s="17"/>
      <c r="F37" s="18"/>
      <c r="G37" s="19" t="str">
        <f>IF($B37="","",$E37*IFERROR(IF($F37="",INDEX(Einstellungen!$C$24:$C$28,MATCH($C37,Einstellungen!$B$24:$B$28,0)),$F37),0))</f>
        <v/>
      </c>
      <c r="H37" s="19" t="str">
        <f t="shared" si="0"/>
        <v/>
      </c>
      <c r="I37" s="18"/>
      <c r="J37" s="19" t="str">
        <f t="shared" si="1"/>
        <v/>
      </c>
      <c r="K37" s="17"/>
      <c r="L37" s="20" t="str">
        <f t="shared" si="2"/>
        <v/>
      </c>
      <c r="M37" s="15"/>
    </row>
    <row r="38" spans="1:13" ht="18" customHeight="1" x14ac:dyDescent="0.25">
      <c r="A38" s="15"/>
      <c r="B38" s="16"/>
      <c r="C38" s="16"/>
      <c r="D38" s="16"/>
      <c r="E38" s="17"/>
      <c r="F38" s="18"/>
      <c r="G38" s="19" t="str">
        <f>IF($B38="","",$E38*IFERROR(IF($F38="",INDEX(Einstellungen!$C$24:$C$28,MATCH($C38,Einstellungen!$B$24:$B$28,0)),$F38),0))</f>
        <v/>
      </c>
      <c r="H38" s="19" t="str">
        <f t="shared" si="0"/>
        <v/>
      </c>
      <c r="I38" s="18"/>
      <c r="J38" s="19" t="str">
        <f t="shared" si="1"/>
        <v/>
      </c>
      <c r="K38" s="17"/>
      <c r="L38" s="20" t="str">
        <f t="shared" si="2"/>
        <v/>
      </c>
      <c r="M38" s="15"/>
    </row>
    <row r="39" spans="1:13" ht="18" customHeight="1" x14ac:dyDescent="0.25">
      <c r="A39" s="15"/>
      <c r="B39" s="16"/>
      <c r="C39" s="16"/>
      <c r="D39" s="16"/>
      <c r="E39" s="17"/>
      <c r="F39" s="18"/>
      <c r="G39" s="19" t="str">
        <f>IF($B39="","",$E39*IFERROR(IF($F39="",INDEX(Einstellungen!$C$24:$C$28,MATCH($C39,Einstellungen!$B$24:$B$28,0)),$F39),0))</f>
        <v/>
      </c>
      <c r="H39" s="19" t="str">
        <f t="shared" si="0"/>
        <v/>
      </c>
      <c r="I39" s="18"/>
      <c r="J39" s="19" t="str">
        <f t="shared" si="1"/>
        <v/>
      </c>
      <c r="K39" s="17"/>
      <c r="L39" s="20" t="str">
        <f t="shared" si="2"/>
        <v/>
      </c>
      <c r="M39" s="15"/>
    </row>
  </sheetData>
  <autoFilter ref="A9:M39" xr:uid="{00000000-0009-0000-0000-000000000000}"/>
  <mergeCells count="12">
    <mergeCell ref="A6:C6"/>
    <mergeCell ref="D6:F6"/>
    <mergeCell ref="G6:I6"/>
    <mergeCell ref="J6:M6"/>
    <mergeCell ref="A8:M8"/>
    <mergeCell ref="A1:M1"/>
    <mergeCell ref="A2:M2"/>
    <mergeCell ref="A3:M3"/>
    <mergeCell ref="A5:C5"/>
    <mergeCell ref="D5:F5"/>
    <mergeCell ref="G5:I5"/>
    <mergeCell ref="J5:M5"/>
  </mergeCells>
  <conditionalFormatting sqref="J10:J39">
    <cfRule type="expression" dxfId="4" priority="6">
      <formula>$I10&gt;0</formula>
    </cfRule>
  </conditionalFormatting>
  <conditionalFormatting sqref="M10:M39">
    <cfRule type="cellIs" dxfId="3" priority="2" operator="equal">
      <formula>"Aktiv"</formula>
    </cfRule>
    <cfRule type="cellIs" dxfId="2" priority="3" operator="equal">
      <formula>"Neu"</formula>
    </cfRule>
    <cfRule type="cellIs" dxfId="1" priority="4" operator="equal">
      <formula>"Auslaufend"</formula>
    </cfRule>
    <cfRule type="cellIs" dxfId="0" priority="5" operator="equal">
      <formula>"Inaktiv"</formula>
    </cfRule>
  </conditionalFormatting>
  <dataValidations count="4">
    <dataValidation type="list" allowBlank="1" errorTitle="Ungültige Kategorie" error="Bitte eine Kategorie aus der Liste wählen." sqref="C10:C39" xr:uid="{00000000-0002-0000-0000-000000000000}">
      <formula1>Kategorien</formula1>
      <formula2>0</formula2>
    </dataValidation>
    <dataValidation type="list" allowBlank="1" sqref="D10:D39" xr:uid="{00000000-0002-0000-0000-000001000000}">
      <formula1>Einheiten</formula1>
      <formula2>0</formula2>
    </dataValidation>
    <dataValidation type="list" allowBlank="1" sqref="F10:F39" xr:uid="{00000000-0002-0000-0000-000002000000}">
      <formula1>MwStSaetze</formula1>
      <formula2>0</formula2>
    </dataValidation>
    <dataValidation type="list" allowBlank="1" sqref="M10:M39" xr:uid="{00000000-0002-0000-0000-000003000000}">
      <formula1>Statusliste</formula1>
      <formula2>0</formula2>
    </dataValidation>
  </dataValidations>
  <pageMargins left="0.4" right="0.4" top="0.5" bottom="0.5" header="0.511811023622047" footer="0.511811023622047"/>
  <pageSetup fitToHeight="0" orientation="landscape" horizontalDpi="300" verticalDpi="300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177E89"/>
  </sheetPr>
  <dimension ref="A1:G33"/>
  <sheetViews>
    <sheetView showGridLines="0" zoomScaleNormal="100" workbookViewId="0"/>
  </sheetViews>
  <sheetFormatPr baseColWidth="10" defaultColWidth="8.7109375" defaultRowHeight="15" x14ac:dyDescent="0.25"/>
  <cols>
    <col min="1" max="1" width="2.42578125" customWidth="1"/>
    <col min="2" max="3" width="20" customWidth="1"/>
    <col min="4" max="4" width="4" customWidth="1"/>
    <col min="5" max="5" width="3" customWidth="1"/>
    <col min="6" max="6" width="20" customWidth="1"/>
    <col min="7" max="7" width="6" customWidth="1"/>
  </cols>
  <sheetData>
    <row r="1" spans="1:7" ht="25.5" customHeight="1" x14ac:dyDescent="0.25">
      <c r="A1" s="2" t="s">
        <v>68</v>
      </c>
      <c r="B1" s="2"/>
      <c r="C1" s="2"/>
      <c r="D1" s="2"/>
      <c r="E1" s="2"/>
      <c r="F1" s="2"/>
      <c r="G1" s="2"/>
    </row>
    <row r="2" spans="1:7" ht="15.75" customHeight="1" x14ac:dyDescent="0.25">
      <c r="A2" s="11" t="s">
        <v>69</v>
      </c>
      <c r="B2" s="11"/>
      <c r="C2" s="11"/>
      <c r="D2" s="11"/>
      <c r="E2" s="11"/>
      <c r="F2" s="11"/>
      <c r="G2" s="11"/>
    </row>
    <row r="4" spans="1:7" x14ac:dyDescent="0.25">
      <c r="B4" s="1" t="s">
        <v>70</v>
      </c>
      <c r="C4" s="1"/>
      <c r="D4" s="1"/>
    </row>
    <row r="5" spans="1:7" x14ac:dyDescent="0.25">
      <c r="B5" s="22" t="s">
        <v>71</v>
      </c>
      <c r="C5" s="23" t="s">
        <v>0</v>
      </c>
    </row>
    <row r="6" spans="1:7" x14ac:dyDescent="0.25">
      <c r="B6" s="22" t="s">
        <v>72</v>
      </c>
      <c r="C6" s="23" t="s">
        <v>73</v>
      </c>
    </row>
    <row r="7" spans="1:7" x14ac:dyDescent="0.25">
      <c r="B7" s="22" t="s">
        <v>74</v>
      </c>
      <c r="C7" s="23" t="s">
        <v>75</v>
      </c>
    </row>
    <row r="8" spans="1:7" x14ac:dyDescent="0.25">
      <c r="B8" s="22" t="s">
        <v>76</v>
      </c>
      <c r="C8" s="23" t="s">
        <v>77</v>
      </c>
    </row>
    <row r="9" spans="1:7" x14ac:dyDescent="0.25">
      <c r="B9" s="22" t="s">
        <v>78</v>
      </c>
      <c r="C9" s="23" t="s">
        <v>79</v>
      </c>
    </row>
    <row r="10" spans="1:7" x14ac:dyDescent="0.25">
      <c r="B10" s="22" t="s">
        <v>80</v>
      </c>
      <c r="C10" s="23" t="s">
        <v>81</v>
      </c>
    </row>
    <row r="11" spans="1:7" x14ac:dyDescent="0.25">
      <c r="B11" s="22" t="s">
        <v>82</v>
      </c>
      <c r="C11" s="23" t="s">
        <v>83</v>
      </c>
    </row>
    <row r="12" spans="1:7" x14ac:dyDescent="0.25">
      <c r="B12" s="22" t="s">
        <v>84</v>
      </c>
      <c r="C12" s="23" t="s">
        <v>85</v>
      </c>
    </row>
    <row r="13" spans="1:7" x14ac:dyDescent="0.25">
      <c r="B13" s="22" t="s">
        <v>86</v>
      </c>
      <c r="C13" s="24">
        <v>46023</v>
      </c>
    </row>
    <row r="14" spans="1:7" x14ac:dyDescent="0.25">
      <c r="B14" s="22" t="s">
        <v>87</v>
      </c>
      <c r="C14" s="23" t="s">
        <v>88</v>
      </c>
    </row>
    <row r="16" spans="1:7" x14ac:dyDescent="0.25">
      <c r="B16" s="1" t="s">
        <v>89</v>
      </c>
      <c r="C16" s="1"/>
      <c r="F16" s="21" t="s">
        <v>90</v>
      </c>
    </row>
    <row r="17" spans="2:6" x14ac:dyDescent="0.25">
      <c r="B17" s="25" t="s">
        <v>9</v>
      </c>
      <c r="C17" s="26" t="s">
        <v>91</v>
      </c>
      <c r="F17" s="16" t="s">
        <v>37</v>
      </c>
    </row>
    <row r="18" spans="2:6" x14ac:dyDescent="0.25">
      <c r="B18" s="27" t="s">
        <v>92</v>
      </c>
      <c r="C18" s="28">
        <v>0.19</v>
      </c>
      <c r="F18" s="16" t="s">
        <v>24</v>
      </c>
    </row>
    <row r="19" spans="2:6" x14ac:dyDescent="0.25">
      <c r="B19" s="27" t="s">
        <v>93</v>
      </c>
      <c r="C19" s="28">
        <v>7.0000000000000007E-2</v>
      </c>
      <c r="F19" s="16" t="s">
        <v>30</v>
      </c>
    </row>
    <row r="20" spans="2:6" x14ac:dyDescent="0.25">
      <c r="B20" s="27" t="s">
        <v>94</v>
      </c>
      <c r="C20" s="28">
        <v>0</v>
      </c>
      <c r="F20" s="16" t="s">
        <v>95</v>
      </c>
    </row>
    <row r="21" spans="2:6" x14ac:dyDescent="0.25">
      <c r="F21" s="16" t="s">
        <v>63</v>
      </c>
    </row>
    <row r="22" spans="2:6" x14ac:dyDescent="0.25">
      <c r="B22" s="1" t="s">
        <v>96</v>
      </c>
      <c r="C22" s="1"/>
      <c r="F22" s="16" t="s">
        <v>50</v>
      </c>
    </row>
    <row r="23" spans="2:6" x14ac:dyDescent="0.25">
      <c r="B23" s="25" t="s">
        <v>10</v>
      </c>
      <c r="C23" s="26" t="s">
        <v>97</v>
      </c>
      <c r="F23" s="16" t="s">
        <v>98</v>
      </c>
    </row>
    <row r="24" spans="2:6" x14ac:dyDescent="0.25">
      <c r="B24" s="27" t="s">
        <v>23</v>
      </c>
      <c r="C24" s="28">
        <v>0.19</v>
      </c>
      <c r="F24" s="16" t="s">
        <v>99</v>
      </c>
    </row>
    <row r="25" spans="2:6" x14ac:dyDescent="0.25">
      <c r="B25" s="27" t="s">
        <v>36</v>
      </c>
      <c r="C25" s="28">
        <v>0.19</v>
      </c>
      <c r="F25" s="16" t="s">
        <v>100</v>
      </c>
    </row>
    <row r="26" spans="2:6" x14ac:dyDescent="0.25">
      <c r="B26" s="27" t="s">
        <v>47</v>
      </c>
      <c r="C26" s="28">
        <v>0.19</v>
      </c>
      <c r="F26" s="16" t="s">
        <v>101</v>
      </c>
    </row>
    <row r="27" spans="2:6" x14ac:dyDescent="0.25">
      <c r="B27" s="27" t="s">
        <v>55</v>
      </c>
      <c r="C27" s="28">
        <v>7.0000000000000007E-2</v>
      </c>
    </row>
    <row r="28" spans="2:6" x14ac:dyDescent="0.25">
      <c r="B28" s="27" t="s">
        <v>62</v>
      </c>
      <c r="C28" s="28">
        <v>0.19</v>
      </c>
    </row>
    <row r="29" spans="2:6" x14ac:dyDescent="0.25">
      <c r="F29" s="21" t="s">
        <v>20</v>
      </c>
    </row>
    <row r="30" spans="2:6" x14ac:dyDescent="0.25">
      <c r="F30" s="16" t="s">
        <v>25</v>
      </c>
    </row>
    <row r="31" spans="2:6" x14ac:dyDescent="0.25">
      <c r="F31" s="16" t="s">
        <v>33</v>
      </c>
    </row>
    <row r="32" spans="2:6" x14ac:dyDescent="0.25">
      <c r="F32" s="16" t="s">
        <v>44</v>
      </c>
    </row>
    <row r="33" spans="6:6" x14ac:dyDescent="0.25">
      <c r="F33" s="16" t="s">
        <v>102</v>
      </c>
    </row>
  </sheetData>
  <mergeCells count="5">
    <mergeCell ref="A1:G1"/>
    <mergeCell ref="A2:G2"/>
    <mergeCell ref="B4:D4"/>
    <mergeCell ref="B16:C16"/>
    <mergeCell ref="B22:C22"/>
  </mergeCells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6</vt:i4>
      </vt:variant>
    </vt:vector>
  </HeadingPairs>
  <TitlesOfParts>
    <vt:vector size="8" baseType="lpstr">
      <vt:lpstr>Preisliste</vt:lpstr>
      <vt:lpstr>Einstellungen</vt:lpstr>
      <vt:lpstr>Preisliste!Druckbereich</vt:lpstr>
      <vt:lpstr>Preisliste!Drucktitel</vt:lpstr>
      <vt:lpstr>Einheiten</vt:lpstr>
      <vt:lpstr>Kategorien</vt:lpstr>
      <vt:lpstr>MwStSaetze</vt:lpstr>
      <vt:lpstr>Statusliste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Preisliste Vorlage</dc:title>
  <dc:subject/>
  <dc:creator>Vorlage</dc:creator>
  <dc:description>Generische, funktionale Preisliste-Vorlage mit automatischer MwSt-/Brutto-/Margen-Berechnung.</dc:description>
  <cp:lastModifiedBy>Sergio Jiménez Canales</cp:lastModifiedBy>
  <cp:revision>0</cp:revision>
  <dcterms:created xsi:type="dcterms:W3CDTF">2026-08-05T05:27:04Z</dcterms:created>
  <dcterms:modified xsi:type="dcterms:W3CDTF">2026-08-05T09:13:12Z</dcterms:modified>
  <dc:language>en-US</dc:language>
</cp:coreProperties>
</file>