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utzucker-Tagebuch" sheetId="1" state="visible" r:id="rId3"/>
    <sheet name="Auswertung" sheetId="2" state="visible" r:id="rId4"/>
  </sheets>
  <definedNames>
    <definedName function="false" hidden="false" localSheetId="0" name="_xlnm.Print_Titles" vbProcedure="false">'Blutzucker-Tagebuch'!$1:$14</definedName>
    <definedName function="false" hidden="true" localSheetId="0" name="_xlnm._FilterDatabase" vbProcedure="false">'Blutzucker-Tagebuch'!$A$14:$K$114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<sst xmlns="http://schemas.openxmlformats.org/spreadsheetml/2006/main" count="234" uniqueCount="83">
  <si>
    <t xml:space="preserve">Blutzucker-Tagebuch</t>
  </si>
  <si>
    <t xml:space="preserve">Tägliche Selbstkontrolle · Dokumentationsvorlage 2026</t>
  </si>
  <si>
    <t xml:space="preserve">  STAMMDATEN</t>
  </si>
  <si>
    <t xml:space="preserve">  ORIENTIERUNGS-ZIELBEREICHE</t>
  </si>
  <si>
    <t xml:space="preserve">Name</t>
  </si>
  <si>
    <t xml:space="preserve">Mustermann, Max</t>
  </si>
  <si>
    <t xml:space="preserve">Diabetes-Typ</t>
  </si>
  <si>
    <t xml:space="preserve">Typ 2</t>
  </si>
  <si>
    <t xml:space="preserve">Nüchtern / vor dem Essen:  80 – 130 mg/dl</t>
  </si>
  <si>
    <t xml:space="preserve">Zeitraum</t>
  </si>
  <si>
    <t xml:space="preserve">01.–14.09.2026</t>
  </si>
  <si>
    <t xml:space="preserve">Messeinheit</t>
  </si>
  <si>
    <t xml:space="preserve">mg/dl</t>
  </si>
  <si>
    <t xml:space="preserve">1 – 2 Std. nach dem Essen:  unter 180 mg/dl</t>
  </si>
  <si>
    <t xml:space="preserve">Insulin-Schema</t>
  </si>
  <si>
    <t xml:space="preserve">Basal-Bolus (ICT)</t>
  </si>
  <si>
    <t xml:space="preserve">Praxis / Arzt</t>
  </si>
  <si>
    <t xml:space="preserve">—</t>
  </si>
  <si>
    <t xml:space="preserve">Unterzuckerung:  unter 70 mg/dl  ·  darüber: Rücksprache Praxis</t>
  </si>
  <si>
    <t xml:space="preserve">Ø BLUTZUCKER (mg/dl)</t>
  </si>
  <si>
    <t xml:space="preserve">IM ZIELBEREICH</t>
  </si>
  <si>
    <t xml:space="preserve">UNTERZUCKERUNGEN</t>
  </si>
  <si>
    <t xml:space="preserve">ÜBER ZIELBEREICH</t>
  </si>
  <si>
    <t xml:space="preserve">MESSUNGEN GESAMT</t>
  </si>
  <si>
    <t xml:space="preserve">Tiefstwert</t>
  </si>
  <si>
    <t xml:space="preserve">Höchstwert</t>
  </si>
  <si>
    <t xml:space="preserve">Ø Insulin (I.E.)</t>
  </si>
  <si>
    <t xml:space="preserve">Ø KE je Eintrag</t>
  </si>
  <si>
    <t xml:space="preserve">Werte dienen der Orientierung.</t>
  </si>
  <si>
    <t xml:space="preserve">Legende</t>
  </si>
  <si>
    <t xml:space="preserve">Im Zielbereich</t>
  </si>
  <si>
    <t xml:space="preserve">Erhöht</t>
  </si>
  <si>
    <t xml:space="preserve">Hoch</t>
  </si>
  <si>
    <t xml:space="preserve">Unterzucker</t>
  </si>
  <si>
    <t xml:space="preserve">Keine ärztliche Beratung · Zielwerte individuell abstimmen</t>
  </si>
  <si>
    <t xml:space="preserve">Datum</t>
  </si>
  <si>
    <t xml:space="preserve">Wochen-
tag</t>
  </si>
  <si>
    <t xml:space="preserve">Uhrzeit</t>
  </si>
  <si>
    <t xml:space="preserve">Tageszeit</t>
  </si>
  <si>
    <t xml:space="preserve">Situation</t>
  </si>
  <si>
    <t xml:space="preserve">Blutzucker
(mg/dl)</t>
  </si>
  <si>
    <t xml:space="preserve">Bewertung</t>
  </si>
  <si>
    <t xml:space="preserve">Insulin
(I.E.)</t>
  </si>
  <si>
    <t xml:space="preserve">Insulinart</t>
  </si>
  <si>
    <t xml:space="preserve">KE</t>
  </si>
  <si>
    <t xml:space="preserve">Bemerkung</t>
  </si>
  <si>
    <t xml:space="preserve">Morgens</t>
  </si>
  <si>
    <t xml:space="preserve">Nüchtern</t>
  </si>
  <si>
    <t xml:space="preserve">Basal (lang)</t>
  </si>
  <si>
    <t xml:space="preserve">Mittags</t>
  </si>
  <si>
    <t xml:space="preserve">Nach dem Essen</t>
  </si>
  <si>
    <t xml:space="preserve">Bolus (schnell)</t>
  </si>
  <si>
    <t xml:space="preserve">Mittagsmenü Kantine</t>
  </si>
  <si>
    <t xml:space="preserve">Abends</t>
  </si>
  <si>
    <t xml:space="preserve">Vor dem Essen</t>
  </si>
  <si>
    <t xml:space="preserve">Nachts</t>
  </si>
  <si>
    <t xml:space="preserve">Vor dem Schlafengehen</t>
  </si>
  <si>
    <t xml:space="preserve">Vormittags</t>
  </si>
  <si>
    <t xml:space="preserve">Vollkornbrot</t>
  </si>
  <si>
    <t xml:space="preserve">Nudeln, größere Portion</t>
  </si>
  <si>
    <t xml:space="preserve">Nachmittags</t>
  </si>
  <si>
    <t xml:space="preserve">Sport</t>
  </si>
  <si>
    <t xml:space="preserve">–</t>
  </si>
  <si>
    <t xml:space="preserve">45 Min. Radfahren</t>
  </si>
  <si>
    <t xml:space="preserve">unruhig geschlafen</t>
  </si>
  <si>
    <t xml:space="preserve">Restaurantbesuch</t>
  </si>
  <si>
    <t xml:space="preserve">Sonstiges</t>
  </si>
  <si>
    <t xml:space="preserve">leichte Unterzuckerung, Traubenzucker</t>
  </si>
  <si>
    <t xml:space="preserve">spät gegessen</t>
  </si>
  <si>
    <t xml:space="preserve">Kaffee &amp; Gebäck</t>
  </si>
  <si>
    <t xml:space="preserve">Erkältung</t>
  </si>
  <si>
    <t xml:space="preserve">Infekt, erhöhter Bedarf</t>
  </si>
  <si>
    <t xml:space="preserve">Spaziergang 30 Min.</t>
  </si>
  <si>
    <t xml:space="preserve">Unterzuckerung morgens, Saft</t>
  </si>
  <si>
    <t xml:space="preserve">Auswertung &amp; Verlauf</t>
  </si>
  <si>
    <t xml:space="preserve">Automatische Auswertung der eingetragenen Messwerte</t>
  </si>
  <si>
    <t xml:space="preserve">  Ø BLUTZUCKER NACH TAGESZEIT</t>
  </si>
  <si>
    <t xml:space="preserve">Ø mg/dl</t>
  </si>
  <si>
    <t xml:space="preserve">Messungen</t>
  </si>
  <si>
    <t xml:space="preserve">  VERTEILUNG DER BEWERTUNG</t>
  </si>
  <si>
    <t xml:space="preserve">Anzahl</t>
  </si>
  <si>
    <t xml:space="preserve">Anteil</t>
  </si>
  <si>
    <t xml:space="preserve">Hinweis: Diese Vorlage ersetzt keine medizinische Beratung. Individuelle Zielwerte, Messhäufigkeit und Therapie mit der behandelnden Praxis abstimmen.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</si>
</sst>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%"/>
    <numFmt numFmtId="167" formatCode="0.0"/>
    <numFmt numFmtId="168" formatCode="dd\.mm\.yyyy"/>
    <numFmt numFmtId="169" formatCode="hh:mm"/>
    <numFmt numFmtId="170" formatCode="General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sz val="10.5"/>
      <color rgb="FFFFFFFF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9"/>
      <color rgb="FF5A6B6E"/>
      <name val="Calibri"/>
      <family val="0"/>
      <charset val="1"/>
    </font>
    <font>
      <sz val="10"/>
      <color rgb="FF1F2A2C"/>
      <name val="Calibri"/>
      <family val="0"/>
      <charset val="1"/>
    </font>
    <font>
      <sz val="9.5"/>
      <color rgb="FF1F2A2C"/>
      <name val="Calibri"/>
      <family val="0"/>
      <charset val="1"/>
    </font>
    <font>
      <b val="true"/>
      <sz val="8.5"/>
      <color rgb="FF5A6B6E"/>
      <name val="Calibri"/>
      <family val="0"/>
      <charset val="1"/>
    </font>
    <font>
      <b val="true"/>
      <sz val="18"/>
      <color rgb="FF0F4C5C"/>
      <name val="Calibri"/>
      <family val="0"/>
      <charset val="1"/>
    </font>
    <font>
      <b val="true"/>
      <sz val="10.5"/>
      <color rgb="FF0F4C5C"/>
      <name val="Calibri"/>
      <family val="0"/>
      <charset val="1"/>
    </font>
    <font>
      <i val="true"/>
      <sz val="8.5"/>
      <color rgb="FF5A6B6E"/>
      <name val="Calibri"/>
      <family val="0"/>
      <charset val="1"/>
    </font>
    <font>
      <b val="true"/>
      <sz val="9"/>
      <color rgb="FF1E7145"/>
      <name val="Calibri"/>
      <family val="0"/>
      <charset val="1"/>
    </font>
    <font>
      <b val="true"/>
      <sz val="9"/>
      <color rgb="FF8A6100"/>
      <name val="Calibri"/>
      <family val="0"/>
      <charset val="1"/>
    </font>
    <font>
      <b val="true"/>
      <sz val="9"/>
      <color rgb="FFA83228"/>
      <name val="Calibri"/>
      <family val="0"/>
      <charset val="1"/>
    </font>
    <font>
      <b val="true"/>
      <sz val="9"/>
      <color rgb="FF5B2A86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sz val="10"/>
      <color rgb="FFFFFFFF"/>
      <name val="Calibri"/>
      <family val="0"/>
      <charset val="1"/>
    </font>
    <font>
      <b val="true"/>
      <sz val="9.5"/>
      <color rgb="FF0F4C5C"/>
      <name val="Calibri"/>
      <family val="0"/>
      <charset val="1"/>
    </font>
    <font>
      <b val="true"/>
      <sz val="9.5"/>
      <color rgb="FF1E7145"/>
      <name val="Calibri"/>
      <family val="0"/>
      <charset val="1"/>
    </font>
    <font>
      <b val="true"/>
      <sz val="9.5"/>
      <color rgb="FF8A6100"/>
      <name val="Calibri"/>
      <family val="0"/>
      <charset val="1"/>
    </font>
    <font>
      <b val="true"/>
      <sz val="9.5"/>
      <color rgb="FFA83228"/>
      <name val="Calibri"/>
      <family val="0"/>
      <charset val="1"/>
    </font>
    <font>
      <b val="true"/>
      <sz val="9.5"/>
      <color rgb="FF5B2A86"/>
      <name val="Calibri"/>
      <family val="0"/>
      <charset val="1"/>
    </font>
    <font>
      <i val="true"/>
      <sz val="9"/>
      <color rgb="FF5A6B6E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F4C5C"/>
        <bgColor rgb="FF13707F"/>
      </patternFill>
    </fill>
    <fill>
      <patternFill patternType="solid">
        <fgColor rgb="FF13707F"/>
        <bgColor rgb="FF1E7145"/>
      </patternFill>
    </fill>
    <fill>
      <patternFill patternType="solid">
        <fgColor rgb="FFE8F1F2"/>
        <bgColor rgb="FFF4F9F9"/>
      </patternFill>
    </fill>
    <fill>
      <patternFill patternType="solid">
        <fgColor rgb="FFFFFFFF"/>
        <bgColor rgb="FFF5F9F9"/>
      </patternFill>
    </fill>
    <fill>
      <patternFill patternType="solid">
        <fgColor rgb="FFF4F9F9"/>
        <bgColor rgb="FFF5F9F9"/>
      </patternFill>
    </fill>
    <fill>
      <patternFill patternType="solid">
        <fgColor rgb="FFD6EFDD"/>
        <bgColor rgb="FFE8F1F2"/>
      </patternFill>
    </fill>
    <fill>
      <patternFill patternType="solid">
        <fgColor rgb="FFFCEFCF"/>
        <bgColor rgb="FFE8F1F2"/>
      </patternFill>
    </fill>
    <fill>
      <patternFill patternType="solid">
        <fgColor rgb="FFF7D6D3"/>
        <bgColor rgb="FFE4D7F1"/>
      </patternFill>
    </fill>
    <fill>
      <patternFill patternType="solid">
        <fgColor rgb="FFE4D7F1"/>
        <bgColor rgb="FFD9D9D9"/>
      </patternFill>
    </fill>
    <fill>
      <patternFill patternType="solid">
        <fgColor rgb="FF2A9D8F"/>
        <bgColor rgb="FF13707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BDDDF"/>
      </left>
      <right style="thin">
        <color rgb="FFCBDDDF"/>
      </right>
      <top style="thin">
        <color rgb="FFCBDDDF"/>
      </top>
      <bottom style="thin">
        <color rgb="FFCBDDDF"/>
      </bottom>
      <diagonal/>
    </border>
    <border diagonalUp="false" diagonalDown="false">
      <left style="thin">
        <color rgb="FF2A9D8F"/>
      </left>
      <right style="thin">
        <color rgb="FF2A9D8F"/>
      </right>
      <top style="thin">
        <color rgb="FF2A9D8F"/>
      </top>
      <bottom/>
      <diagonal/>
    </border>
    <border diagonalUp="false" diagonalDown="false">
      <left style="thin">
        <color rgb="FF2A9D8F"/>
      </left>
      <right style="thin">
        <color rgb="FF2A9D8F"/>
      </right>
      <top/>
      <bottom style="thin">
        <color rgb="FF2A9D8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0F4C5C"/>
      </top>
      <bottom style="thin">
        <color rgb="FF0F4C5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6">
    <dxf>
      <fill>
        <patternFill patternType="solid">
          <fgColor rgb="FF0F4C5C"/>
          <bgColor rgb="FF000000"/>
        </patternFill>
      </fill>
    </dxf>
    <dxf>
      <fill>
        <patternFill patternType="solid">
          <fgColor rgb="FFF5F9F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F2A2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6EFDD"/>
          <bgColor rgb="FF000000"/>
        </patternFill>
      </fill>
    </dxf>
    <dxf>
      <fill>
        <patternFill patternType="solid">
          <fgColor rgb="FFE4D7F1"/>
          <bgColor rgb="FF000000"/>
        </patternFill>
      </fill>
    </dxf>
    <dxf>
      <fill>
        <patternFill patternType="solid">
          <fgColor rgb="FFFCEFCF"/>
          <bgColor rgb="FF000000"/>
        </patternFill>
      </fill>
    </dxf>
    <dxf>
      <fill>
        <patternFill patternType="solid">
          <fgColor rgb="FF1E7145"/>
          <bgColor rgb="FF000000"/>
        </patternFill>
      </fill>
    </dxf>
    <dxf>
      <fill>
        <patternFill patternType="solid">
          <fgColor rgb="FF5B2A86"/>
          <bgColor rgb="FF000000"/>
        </patternFill>
      </fill>
    </dxf>
    <dxf>
      <fill>
        <patternFill patternType="solid">
          <fgColor rgb="FF8A6100"/>
          <bgColor rgb="FF000000"/>
        </patternFill>
      </fill>
    </dxf>
    <dxf>
      <font>
        <name val="Calibri"/>
        <charset val="1"/>
        <family val="0"/>
        <b val="1"/>
        <color rgb="FF1E7145"/>
        <sz val="9"/>
      </font>
      <fill>
        <patternFill>
          <bgColor rgb="FFD6EFDD"/>
        </patternFill>
      </fill>
    </dxf>
    <dxf>
      <font>
        <name val="Calibri"/>
        <charset val="1"/>
        <family val="0"/>
        <b val="1"/>
        <color rgb="FF8A6100"/>
        <sz val="9"/>
      </font>
      <fill>
        <patternFill>
          <bgColor rgb="FFFCEFCF"/>
        </patternFill>
      </fill>
    </dxf>
    <dxf>
      <font>
        <name val="Calibri"/>
        <charset val="1"/>
        <family val="0"/>
        <b val="1"/>
        <color rgb="FFA83228"/>
        <sz val="9"/>
      </font>
      <fill>
        <patternFill>
          <bgColor rgb="FFF7D6D3"/>
        </patternFill>
      </fill>
    </dxf>
    <dxf>
      <font>
        <name val="Calibri"/>
        <charset val="1"/>
        <family val="0"/>
        <b val="1"/>
        <color rgb="FF5B2A86"/>
        <sz val="9"/>
      </font>
      <fill>
        <patternFill>
          <bgColor rgb="FFE4D7F1"/>
        </patternFill>
      </fill>
    </dxf>
    <dxf>
      <fill>
        <patternFill>
          <bgColor rgb="FFF5F9F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100"/>
      <rgbColor rgb="FF800080"/>
      <rgbColor rgb="FF13707F"/>
      <rgbColor rgb="FFD9D9D9"/>
      <rgbColor rgb="FF878787"/>
      <rgbColor rgb="FF9999FF"/>
      <rgbColor rgb="FF993366"/>
      <rgbColor rgb="FFFCEFCF"/>
      <rgbColor rgb="FFE8F1F2"/>
      <rgbColor rgb="FF660066"/>
      <rgbColor rgb="FFFF8080"/>
      <rgbColor rgb="FF0066CC"/>
      <rgbColor rgb="FFE4D7F1"/>
      <rgbColor rgb="FF000080"/>
      <rgbColor rgb="FFFF00FF"/>
      <rgbColor rgb="FFFFFF00"/>
      <rgbColor rgb="FF00FFFF"/>
      <rgbColor rgb="FF800080"/>
      <rgbColor rgb="FF800000"/>
      <rgbColor rgb="FF1E7145"/>
      <rgbColor rgb="FF0000FF"/>
      <rgbColor rgb="FF00CCFF"/>
      <rgbColor rgb="FFF4F9F9"/>
      <rgbColor rgb="FFD6EFDD"/>
      <rgbColor rgb="FFF5F9F9"/>
      <rgbColor rgb="FFCBDDDF"/>
      <rgbColor rgb="FFFF99CC"/>
      <rgbColor rgb="FFCC99FF"/>
      <rgbColor rgb="FFF7D6D3"/>
      <rgbColor rgb="FF3366FF"/>
      <rgbColor rgb="FF33CCCC"/>
      <rgbColor rgb="FF99CC00"/>
      <rgbColor rgb="FFFFCC00"/>
      <rgbColor rgb="FFFF9900"/>
      <rgbColor rgb="FFFF6600"/>
      <rgbColor rgb="FF5A6B6E"/>
      <rgbColor rgb="FF969696"/>
      <rgbColor rgb="FF0F4C5C"/>
      <rgbColor rgb="FF2A9D8F"/>
      <rgbColor rgb="FF003300"/>
      <rgbColor rgb="FF333300"/>
      <rgbColor rgb="FFA83228"/>
      <rgbColor rgb="FF993366"/>
      <rgbColor rgb="FF5B2A86"/>
      <rgbColor rgb="FF1F2A2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Blutzuckerverlauf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'Blutzucker-Tagebuch'!F14</c:f>
              <c:strCache>
                <c:ptCount val="1"/>
                <c:pt idx="0">
                  <c:v>Blutzucker
(mg/dl)</c:v>
                </c:pt>
              </c:strCache>
            </c:strRef>
          </c:tx>
          <c:spPr>
            <a:solidFill>
              <a:srgbClr val="2a9d8f"/>
            </a:solidFill>
            <a:ln w="21960">
              <a:solidFill>
                <a:srgbClr val="2a9d8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'Blutzucker-Tagebuch'!$A$15:$A$65</c:f>
              <c:strCache>
                <c:ptCount val="51"/>
                <c:pt idx="0">
                  <c:v>01.09.2026</c:v>
                </c:pt>
                <c:pt idx="1">
                  <c:v>01.09.2026</c:v>
                </c:pt>
                <c:pt idx="2">
                  <c:v>01.09.2026</c:v>
                </c:pt>
                <c:pt idx="3">
                  <c:v>01.09.2026</c:v>
                </c:pt>
                <c:pt idx="4">
                  <c:v>02.09.2026</c:v>
                </c:pt>
                <c:pt idx="5">
                  <c:v>02.09.2026</c:v>
                </c:pt>
                <c:pt idx="6">
                  <c:v>02.09.2026</c:v>
                </c:pt>
                <c:pt idx="7">
                  <c:v>02.09.2026</c:v>
                </c:pt>
                <c:pt idx="8">
                  <c:v>03.09.2026</c:v>
                </c:pt>
                <c:pt idx="9">
                  <c:v>03.09.2026</c:v>
                </c:pt>
                <c:pt idx="10">
                  <c:v>03.09.2026</c:v>
                </c:pt>
                <c:pt idx="11">
                  <c:v>03.09.2026</c:v>
                </c:pt>
                <c:pt idx="12">
                  <c:v>04.09.2026</c:v>
                </c:pt>
                <c:pt idx="13">
                  <c:v>04.09.2026</c:v>
                </c:pt>
                <c:pt idx="14">
                  <c:v>04.09.2026</c:v>
                </c:pt>
                <c:pt idx="15">
                  <c:v>05.09.2026</c:v>
                </c:pt>
                <c:pt idx="16">
                  <c:v>05.09.2026</c:v>
                </c:pt>
                <c:pt idx="17">
                  <c:v>05.09.2026</c:v>
                </c:pt>
                <c:pt idx="18">
                  <c:v>05.09.2026</c:v>
                </c:pt>
                <c:pt idx="19">
                  <c:v>06.09.2026</c:v>
                </c:pt>
                <c:pt idx="20">
                  <c:v>06.09.2026</c:v>
                </c:pt>
                <c:pt idx="21">
                  <c:v>06.09.2026</c:v>
                </c:pt>
                <c:pt idx="22">
                  <c:v>06.09.2026</c:v>
                </c:pt>
                <c:pt idx="23">
                  <c:v>07.09.2026</c:v>
                </c:pt>
                <c:pt idx="24">
                  <c:v>07.09.2026</c:v>
                </c:pt>
                <c:pt idx="25">
                  <c:v>07.09.2026</c:v>
                </c:pt>
                <c:pt idx="26">
                  <c:v>08.09.2026</c:v>
                </c:pt>
                <c:pt idx="27">
                  <c:v>08.09.2026</c:v>
                </c:pt>
                <c:pt idx="28">
                  <c:v>08.09.2026</c:v>
                </c:pt>
                <c:pt idx="29">
                  <c:v>08.09.2026</c:v>
                </c:pt>
                <c:pt idx="30">
                  <c:v>09.09.2026</c:v>
                </c:pt>
                <c:pt idx="31">
                  <c:v>09.09.2026</c:v>
                </c:pt>
                <c:pt idx="32">
                  <c:v>09.09.2026</c:v>
                </c:pt>
                <c:pt idx="33">
                  <c:v>09.09.2026</c:v>
                </c:pt>
                <c:pt idx="34">
                  <c:v>10.09.2026</c:v>
                </c:pt>
                <c:pt idx="35">
                  <c:v>10.09.2026</c:v>
                </c:pt>
                <c:pt idx="36">
                  <c:v>10.09.2026</c:v>
                </c:pt>
                <c:pt idx="37">
                  <c:v>11.09.2026</c:v>
                </c:pt>
                <c:pt idx="38">
                  <c:v>11.09.2026</c:v>
                </c:pt>
                <c:pt idx="39">
                  <c:v>11.09.2026</c:v>
                </c:pt>
                <c:pt idx="40">
                  <c:v>11.09.2026</c:v>
                </c:pt>
                <c:pt idx="41">
                  <c:v>12.09.2026</c:v>
                </c:pt>
                <c:pt idx="42">
                  <c:v>12.09.2026</c:v>
                </c:pt>
                <c:pt idx="43">
                  <c:v>12.09.2026</c:v>
                </c:pt>
                <c:pt idx="44">
                  <c:v>13.09.2026</c:v>
                </c:pt>
                <c:pt idx="45">
                  <c:v>13.09.2026</c:v>
                </c:pt>
                <c:pt idx="46">
                  <c:v>13.09.2026</c:v>
                </c:pt>
                <c:pt idx="47">
                  <c:v>13.09.2026</c:v>
                </c:pt>
                <c:pt idx="48">
                  <c:v>14.09.2026</c:v>
                </c:pt>
                <c:pt idx="49">
                  <c:v>14.09.2026</c:v>
                </c:pt>
                <c:pt idx="50">
                  <c:v>14.09.2026</c:v>
                </c:pt>
              </c:strCache>
            </c:strRef>
          </c:cat>
          <c:val>
            <c:numRef>
              <c:f>'Blutzucker-Tagebuch'!$F$15:$F$65</c:f>
              <c:numCache>
                <c:formatCode>0</c:formatCode>
                <c:ptCount val="51"/>
                <c:pt idx="0">
                  <c:v>112</c:v>
                </c:pt>
                <c:pt idx="1">
                  <c:v>168</c:v>
                </c:pt>
                <c:pt idx="2">
                  <c:v>119</c:v>
                </c:pt>
                <c:pt idx="3">
                  <c:v>128</c:v>
                </c:pt>
                <c:pt idx="4">
                  <c:v>124</c:v>
                </c:pt>
                <c:pt idx="5">
                  <c:v>176</c:v>
                </c:pt>
                <c:pt idx="6">
                  <c:v>205</c:v>
                </c:pt>
                <c:pt idx="7">
                  <c:v>108</c:v>
                </c:pt>
                <c:pt idx="8">
                  <c:v>98</c:v>
                </c:pt>
                <c:pt idx="9">
                  <c:v>104</c:v>
                </c:pt>
                <c:pt idx="10">
                  <c:v>84</c:v>
                </c:pt>
                <c:pt idx="11">
                  <c:v>159</c:v>
                </c:pt>
                <c:pt idx="12">
                  <c:v>132</c:v>
                </c:pt>
                <c:pt idx="13">
                  <c:v>188</c:v>
                </c:pt>
                <c:pt idx="14">
                  <c:v>121</c:v>
                </c:pt>
                <c:pt idx="15">
                  <c:v>141</c:v>
                </c:pt>
                <c:pt idx="16">
                  <c:v>214</c:v>
                </c:pt>
                <c:pt idx="17">
                  <c:v>96</c:v>
                </c:pt>
                <c:pt idx="18">
                  <c:v>112</c:v>
                </c:pt>
                <c:pt idx="19">
                  <c:v>107</c:v>
                </c:pt>
                <c:pt idx="20">
                  <c:v>63</c:v>
                </c:pt>
                <c:pt idx="21">
                  <c:v>172</c:v>
                </c:pt>
                <c:pt idx="22">
                  <c:v>134</c:v>
                </c:pt>
                <c:pt idx="23">
                  <c:v>118</c:v>
                </c:pt>
                <c:pt idx="24">
                  <c:v>165</c:v>
                </c:pt>
                <c:pt idx="25">
                  <c:v>181</c:v>
                </c:pt>
                <c:pt idx="26">
                  <c:v>126</c:v>
                </c:pt>
                <c:pt idx="27">
                  <c:v>99</c:v>
                </c:pt>
                <c:pt idx="28">
                  <c:v>154</c:v>
                </c:pt>
                <c:pt idx="29">
                  <c:v>113</c:v>
                </c:pt>
                <c:pt idx="30">
                  <c:v>149</c:v>
                </c:pt>
                <c:pt idx="31">
                  <c:v>238</c:v>
                </c:pt>
                <c:pt idx="32">
                  <c:v>196</c:v>
                </c:pt>
                <c:pt idx="33">
                  <c:v>158</c:v>
                </c:pt>
                <c:pt idx="34">
                  <c:v>137</c:v>
                </c:pt>
                <c:pt idx="35">
                  <c:v>201</c:v>
                </c:pt>
                <c:pt idx="36">
                  <c:v>122</c:v>
                </c:pt>
                <c:pt idx="37">
                  <c:v>115</c:v>
                </c:pt>
                <c:pt idx="38">
                  <c:v>167</c:v>
                </c:pt>
                <c:pt idx="39">
                  <c:v>88</c:v>
                </c:pt>
                <c:pt idx="40">
                  <c:v>119</c:v>
                </c:pt>
                <c:pt idx="41">
                  <c:v>103</c:v>
                </c:pt>
                <c:pt idx="42">
                  <c:v>152</c:v>
                </c:pt>
                <c:pt idx="43">
                  <c:v>174</c:v>
                </c:pt>
                <c:pt idx="44">
                  <c:v>58</c:v>
                </c:pt>
                <c:pt idx="45">
                  <c:v>143</c:v>
                </c:pt>
                <c:pt idx="46">
                  <c:v>169</c:v>
                </c:pt>
                <c:pt idx="47">
                  <c:v>110</c:v>
                </c:pt>
                <c:pt idx="48">
                  <c:v>121</c:v>
                </c:pt>
                <c:pt idx="49">
                  <c:v>178</c:v>
                </c:pt>
                <c:pt idx="50">
                  <c:v>126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76329866"/>
        <c:axId val="28237156"/>
      </c:lineChart>
      <c:catAx>
        <c:axId val="7632986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Datum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dd\.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237156"/>
        <c:crosses val="autoZero"/>
        <c:auto val="1"/>
        <c:lblAlgn val="ctr"/>
        <c:lblOffset val="100"/>
        <c:noMultiLvlLbl val="0"/>
      </c:catAx>
      <c:valAx>
        <c:axId val="2823715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mg/dl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32986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Ø Blutzucker nach Tageszeit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Auswertung!B5</c:f>
              <c:strCache>
                <c:ptCount val="1"/>
                <c:pt idx="0">
                  <c:v>Ø mg/dl</c:v>
                </c:pt>
              </c:strCache>
            </c:strRef>
          </c:tx>
          <c:spPr>
            <a:solidFill>
              <a:srgbClr val="13707f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Auswertung!$A$6:$A$11</c:f>
              <c:strCache>
                <c:ptCount val="6"/>
                <c:pt idx="0">
                  <c:v>Morgens</c:v>
                </c:pt>
                <c:pt idx="1">
                  <c:v>Vormittags</c:v>
                </c:pt>
                <c:pt idx="2">
                  <c:v>Mittags</c:v>
                </c:pt>
                <c:pt idx="3">
                  <c:v>Nachmittags</c:v>
                </c:pt>
                <c:pt idx="4">
                  <c:v>Abends</c:v>
                </c:pt>
                <c:pt idx="5">
                  <c:v>Nachts</c:v>
                </c:pt>
              </c:strCache>
            </c:strRef>
          </c:cat>
          <c:val>
            <c:numRef>
              <c:f>Auswertung!$B$6:$B$11</c:f>
              <c:numCache>
                <c:formatCode>0</c:formatCode>
                <c:ptCount val="6"/>
                <c:pt idx="0">
                  <c:v>117</c:v>
                </c:pt>
                <c:pt idx="1">
                  <c:v>127</c:v>
                </c:pt>
                <c:pt idx="2">
                  <c:v>173</c:v>
                </c:pt>
                <c:pt idx="3">
                  <c:v>106</c:v>
                </c:pt>
                <c:pt idx="4">
                  <c:v>139</c:v>
                </c:pt>
                <c:pt idx="5">
                  <c:v>131</c:v>
                </c:pt>
              </c:numCache>
            </c:numRef>
          </c:val>
        </c:ser>
        <c:gapWidth val="150"/>
        <c:overlap val="0"/>
        <c:axId val="84348382"/>
        <c:axId val="94310901"/>
      </c:barChart>
      <c:catAx>
        <c:axId val="8434838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310901"/>
        <c:crosses val="autoZero"/>
        <c:auto val="1"/>
        <c:lblAlgn val="ctr"/>
        <c:lblOffset val="100"/>
        <c:noMultiLvlLbl val="0"/>
      </c:catAx>
      <c:valAx>
        <c:axId val="9431090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mg/dl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434838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3</xdr:row>
      <xdr:rowOff>0</xdr:rowOff>
    </xdr:from>
    <xdr:to>
      <xdr:col>13</xdr:col>
      <xdr:colOff>524520</xdr:colOff>
      <xdr:row>17</xdr:row>
      <xdr:rowOff>32760</xdr:rowOff>
    </xdr:to>
    <xdr:graphicFrame>
      <xdr:nvGraphicFramePr>
        <xdr:cNvPr id="0" name="Chart 1"/>
        <xdr:cNvGraphicFramePr/>
      </xdr:nvGraphicFramePr>
      <xdr:xfrm>
        <a:off x="3242160" y="723960"/>
        <a:ext cx="71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19</xdr:row>
      <xdr:rowOff>0</xdr:rowOff>
    </xdr:from>
    <xdr:to>
      <xdr:col>13</xdr:col>
      <xdr:colOff>524520</xdr:colOff>
      <xdr:row>33</xdr:row>
      <xdr:rowOff>32760</xdr:rowOff>
    </xdr:to>
    <xdr:graphicFrame>
      <xdr:nvGraphicFramePr>
        <xdr:cNvPr id="1" name="Chart 2"/>
        <xdr:cNvGraphicFramePr/>
      </xdr:nvGraphicFramePr>
      <xdr:xfrm>
        <a:off x="3242160" y="3772080"/>
        <a:ext cx="71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5C"/>
    <pageSetUpPr fitToPage="true"/>
  </sheetPr>
  <dimension ref="A1:K1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8.5"/>
    <col collapsed="false" customWidth="true" hidden="false" outlineLevel="0" max="4" min="4" style="0" width="13"/>
    <col collapsed="false" customWidth="true" hidden="false" outlineLevel="0" max="5" min="5" style="0" width="20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1.5"/>
    <col collapsed="false" customWidth="true" hidden="false" outlineLevel="0" max="9" min="9" style="0" width="15"/>
    <col collapsed="false" customWidth="true" hidden="false" outlineLevel="0" max="10" min="10" style="0" width="7.5"/>
    <col collapsed="false" customWidth="true" hidden="false" outlineLevel="0" max="11" min="11" style="0" width="3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8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4.5" hidden="false" customHeight="true" outlineLevel="0" collapsed="false"/>
    <row r="4" customFormat="false" ht="15" hidden="false" customHeight="false" outlineLevel="0" collapsed="false">
      <c r="A4" s="3" t="s">
        <v>2</v>
      </c>
      <c r="B4" s="3"/>
      <c r="C4" s="3"/>
      <c r="D4" s="3"/>
      <c r="E4" s="3"/>
      <c r="F4" s="3"/>
      <c r="G4" s="3" t="s">
        <v>3</v>
      </c>
      <c r="H4" s="3"/>
      <c r="I4" s="3"/>
      <c r="J4" s="3"/>
      <c r="K4" s="3"/>
    </row>
    <row r="5" customFormat="false" ht="15" hidden="false" customHeight="false" outlineLevel="0" collapsed="false">
      <c r="A5" s="4" t="s">
        <v>4</v>
      </c>
      <c r="B5" s="5" t="s">
        <v>5</v>
      </c>
      <c r="C5" s="5"/>
      <c r="D5" s="4" t="s">
        <v>6</v>
      </c>
      <c r="E5" s="5" t="s">
        <v>7</v>
      </c>
      <c r="F5" s="5"/>
      <c r="G5" s="6" t="s">
        <v>8</v>
      </c>
      <c r="H5" s="6"/>
      <c r="I5" s="6"/>
      <c r="J5" s="6"/>
      <c r="K5" s="6"/>
    </row>
    <row r="6" customFormat="false" ht="15" hidden="false" customHeight="false" outlineLevel="0" collapsed="false">
      <c r="A6" s="4" t="s">
        <v>9</v>
      </c>
      <c r="B6" s="5" t="s">
        <v>10</v>
      </c>
      <c r="C6" s="5"/>
      <c r="D6" s="4" t="s">
        <v>11</v>
      </c>
      <c r="E6" s="5" t="s">
        <v>12</v>
      </c>
      <c r="F6" s="5"/>
      <c r="G6" s="6" t="s">
        <v>13</v>
      </c>
      <c r="H6" s="6"/>
      <c r="I6" s="6"/>
      <c r="J6" s="6"/>
      <c r="K6" s="6"/>
    </row>
    <row r="7" customFormat="false" ht="15" hidden="false" customHeight="false" outlineLevel="0" collapsed="false">
      <c r="A7" s="4" t="s">
        <v>14</v>
      </c>
      <c r="B7" s="5" t="s">
        <v>15</v>
      </c>
      <c r="C7" s="5"/>
      <c r="D7" s="4" t="s">
        <v>16</v>
      </c>
      <c r="E7" s="5" t="s">
        <v>17</v>
      </c>
      <c r="F7" s="5"/>
      <c r="G7" s="6" t="s">
        <v>18</v>
      </c>
      <c r="H7" s="6"/>
      <c r="I7" s="6"/>
      <c r="J7" s="6"/>
      <c r="K7" s="6"/>
    </row>
    <row r="8" customFormat="false" ht="6" hidden="false" customHeight="true" outlineLevel="0" collapsed="false"/>
    <row r="9" customFormat="false" ht="15" hidden="false" customHeight="true" outlineLevel="0" collapsed="false">
      <c r="A9" s="7" t="s">
        <v>19</v>
      </c>
      <c r="B9" s="7"/>
      <c r="C9" s="7" t="s">
        <v>20</v>
      </c>
      <c r="D9" s="7"/>
      <c r="E9" s="7" t="s">
        <v>21</v>
      </c>
      <c r="F9" s="7"/>
      <c r="G9" s="7" t="s">
        <v>22</v>
      </c>
      <c r="H9" s="7"/>
      <c r="I9" s="7" t="s">
        <v>23</v>
      </c>
      <c r="J9" s="7"/>
      <c r="K9" s="7"/>
    </row>
    <row r="10" customFormat="false" ht="30" hidden="false" customHeight="true" outlineLevel="0" collapsed="false">
      <c r="A10" s="8" t="n">
        <f aca="false">IFERROR(ROUND(AVERAGE($F$15:$F$1000),0),"–")</f>
        <v>138</v>
      </c>
      <c r="B10" s="8"/>
      <c r="C10" s="9" t="n">
        <f aca="false">IFERROR(COUNTIF($G$15:$G$1000,"Im Zielbereich")/COUNT($F$15:$F$1000),"–")</f>
        <v>0.705882352941177</v>
      </c>
      <c r="D10" s="9"/>
      <c r="E10" s="8" t="n">
        <f aca="false">COUNTIF($G$15:$G$1000,"Unterzucker")</f>
        <v>2</v>
      </c>
      <c r="F10" s="8"/>
      <c r="G10" s="8" t="n">
        <f aca="false">COUNTIF($G$15:$G$1000,"Erhöht")+COUNTIF($G$15:$G$1000,"Hoch")</f>
        <v>13</v>
      </c>
      <c r="H10" s="8"/>
      <c r="I10" s="8" t="n">
        <f aca="false">COUNT($F$15:$F$1000)</f>
        <v>51</v>
      </c>
      <c r="J10" s="8"/>
      <c r="K10" s="8"/>
    </row>
    <row r="11" customFormat="false" ht="19.5" hidden="false" customHeight="true" outlineLevel="0" collapsed="false">
      <c r="A11" s="10" t="s">
        <v>24</v>
      </c>
      <c r="B11" s="11" t="n">
        <f aca="false">IFERROR(MIN($F$15:$F$1000),"–")</f>
        <v>58</v>
      </c>
      <c r="C11" s="10" t="s">
        <v>25</v>
      </c>
      <c r="D11" s="11" t="n">
        <f aca="false">IFERROR(MAX($F$15:$F$1000),"–")</f>
        <v>238</v>
      </c>
      <c r="E11" s="10" t="s">
        <v>26</v>
      </c>
      <c r="F11" s="12" t="n">
        <f aca="false">IFERROR(ROUND(AVERAGE($H$15:$H$1000),1),"–")</f>
        <v>8.8</v>
      </c>
      <c r="G11" s="10" t="s">
        <v>27</v>
      </c>
      <c r="H11" s="12" t="n">
        <f aca="false">IFERROR(ROUND(AVERAGE($J$15:$J$1000),1),"–")</f>
        <v>3.9</v>
      </c>
      <c r="I11" s="13" t="s">
        <v>28</v>
      </c>
      <c r="J11" s="13"/>
      <c r="K11" s="13"/>
    </row>
    <row r="12" customFormat="false" ht="6" hidden="false" customHeight="true" outlineLevel="0" collapsed="false"/>
    <row r="13" customFormat="false" ht="18" hidden="false" customHeight="true" outlineLevel="0" collapsed="false">
      <c r="A13" s="14" t="s">
        <v>29</v>
      </c>
      <c r="B13" s="15" t="s">
        <v>30</v>
      </c>
      <c r="C13" s="15"/>
      <c r="D13" s="16" t="s">
        <v>31</v>
      </c>
      <c r="E13" s="17" t="s">
        <v>32</v>
      </c>
      <c r="F13" s="18" t="s">
        <v>33</v>
      </c>
      <c r="G13" s="18"/>
      <c r="H13" s="13" t="s">
        <v>34</v>
      </c>
      <c r="I13" s="13"/>
      <c r="J13" s="13"/>
      <c r="K13" s="13"/>
    </row>
    <row r="14" customFormat="false" ht="30" hidden="false" customHeight="true" outlineLevel="0" collapsed="false">
      <c r="A14" s="19" t="s">
        <v>35</v>
      </c>
      <c r="B14" s="19" t="s">
        <v>36</v>
      </c>
      <c r="C14" s="19" t="s">
        <v>37</v>
      </c>
      <c r="D14" s="19" t="s">
        <v>38</v>
      </c>
      <c r="E14" s="19" t="s">
        <v>39</v>
      </c>
      <c r="F14" s="19" t="s">
        <v>40</v>
      </c>
      <c r="G14" s="19" t="s">
        <v>41</v>
      </c>
      <c r="H14" s="19" t="s">
        <v>42</v>
      </c>
      <c r="I14" s="19" t="s">
        <v>43</v>
      </c>
      <c r="J14" s="19" t="s">
        <v>44</v>
      </c>
      <c r="K14" s="19" t="s">
        <v>45</v>
      </c>
    </row>
    <row r="15" customFormat="false" ht="16.5" hidden="false" customHeight="true" outlineLevel="0" collapsed="false">
      <c r="A15" s="20" t="n">
        <v>46266</v>
      </c>
      <c r="B15" s="21" t="str">
        <f aca="false">IF(A15="","",CHOOSE(WEEKDAY(A15,2),"Mo","Di","Mi","Do","Fr","Sa","So"))</f>
        <v>Di</v>
      </c>
      <c r="C15" s="22" t="n">
        <v>0.305555555555556</v>
      </c>
      <c r="D15" s="21" t="s">
        <v>46</v>
      </c>
      <c r="E15" s="23" t="s">
        <v>47</v>
      </c>
      <c r="F15" s="24" t="n">
        <v>112</v>
      </c>
      <c r="G15" s="21" t="str">
        <f aca="false">IF(F15="","",IF(F15&lt;70,"Unterzucker",IF(E15="Nach dem Essen",IF(F15&lt;=180,"Im Zielbereich",IF(F15&lt;=250,"Erhöht","Hoch")),IF(F15&lt;=130,"Im Zielbereich",IF(F15&lt;=180,"Erhöht","Hoch")))))</f>
        <v>Im Zielbereich</v>
      </c>
      <c r="H15" s="25" t="n">
        <v>16</v>
      </c>
      <c r="I15" s="21" t="s">
        <v>48</v>
      </c>
      <c r="J15" s="21"/>
      <c r="K15" s="26"/>
    </row>
    <row r="16" customFormat="false" ht="16.5" hidden="false" customHeight="true" outlineLevel="0" collapsed="false">
      <c r="A16" s="20" t="n">
        <v>46266</v>
      </c>
      <c r="B16" s="21" t="str">
        <f aca="false">IF(A16="","",CHOOSE(WEEKDAY(A16,2),"Mo","Di","Mi","Do","Fr","Sa","So"))</f>
        <v>Di</v>
      </c>
      <c r="C16" s="22" t="n">
        <v>0.552083333333333</v>
      </c>
      <c r="D16" s="21" t="s">
        <v>49</v>
      </c>
      <c r="E16" s="23" t="s">
        <v>50</v>
      </c>
      <c r="F16" s="24" t="n">
        <v>168</v>
      </c>
      <c r="G16" s="21" t="str">
        <f aca="false">IF(F16="","",IF(F16&lt;70,"Unterzucker",IF(E16="Nach dem Essen",IF(F16&lt;=180,"Im Zielbereich",IF(F16&lt;=250,"Erhöht","Hoch")),IF(F16&lt;=130,"Im Zielbereich",IF(F16&lt;=180,"Erhöht","Hoch")))))</f>
        <v>Im Zielbereich</v>
      </c>
      <c r="H16" s="25" t="n">
        <v>6</v>
      </c>
      <c r="I16" s="21" t="s">
        <v>51</v>
      </c>
      <c r="J16" s="25" t="n">
        <v>4</v>
      </c>
      <c r="K16" s="26" t="s">
        <v>52</v>
      </c>
    </row>
    <row r="17" customFormat="false" ht="16.5" hidden="false" customHeight="true" outlineLevel="0" collapsed="false">
      <c r="A17" s="20" t="n">
        <v>46266</v>
      </c>
      <c r="B17" s="21" t="str">
        <f aca="false">IF(A17="","",CHOOSE(WEEKDAY(A17,2),"Mo","Di","Mi","Do","Fr","Sa","So"))</f>
        <v>Di</v>
      </c>
      <c r="C17" s="22" t="n">
        <v>0.798611111111111</v>
      </c>
      <c r="D17" s="21" t="s">
        <v>53</v>
      </c>
      <c r="E17" s="23" t="s">
        <v>54</v>
      </c>
      <c r="F17" s="24" t="n">
        <v>119</v>
      </c>
      <c r="G17" s="21" t="str">
        <f aca="false">IF(F17="","",IF(F17&lt;70,"Unterzucker",IF(E17="Nach dem Essen",IF(F17&lt;=180,"Im Zielbereich",IF(F17&lt;=250,"Erhöht","Hoch")),IF(F17&lt;=130,"Im Zielbereich",IF(F17&lt;=180,"Erhöht","Hoch")))))</f>
        <v>Im Zielbereich</v>
      </c>
      <c r="H17" s="25" t="n">
        <v>5</v>
      </c>
      <c r="I17" s="21" t="s">
        <v>51</v>
      </c>
      <c r="J17" s="25" t="n">
        <v>3.5</v>
      </c>
      <c r="K17" s="26"/>
    </row>
    <row r="18" customFormat="false" ht="16.5" hidden="false" customHeight="true" outlineLevel="0" collapsed="false">
      <c r="A18" s="20" t="n">
        <v>46266</v>
      </c>
      <c r="B18" s="21" t="str">
        <f aca="false">IF(A18="","",CHOOSE(WEEKDAY(A18,2),"Mo","Di","Mi","Do","Fr","Sa","So"))</f>
        <v>Di</v>
      </c>
      <c r="C18" s="22" t="n">
        <v>0.944444444444444</v>
      </c>
      <c r="D18" s="21" t="s">
        <v>55</v>
      </c>
      <c r="E18" s="23" t="s">
        <v>56</v>
      </c>
      <c r="F18" s="24" t="n">
        <v>128</v>
      </c>
      <c r="G18" s="21" t="str">
        <f aca="false">IF(F18="","",IF(F18&lt;70,"Unterzucker",IF(E18="Nach dem Essen",IF(F18&lt;=180,"Im Zielbereich",IF(F18&lt;=250,"Erhöht","Hoch")),IF(F18&lt;=130,"Im Zielbereich",IF(F18&lt;=180,"Erhöht","Hoch")))))</f>
        <v>Im Zielbereich</v>
      </c>
      <c r="H18" s="25" t="n">
        <v>14</v>
      </c>
      <c r="I18" s="21" t="s">
        <v>48</v>
      </c>
      <c r="J18" s="21"/>
      <c r="K18" s="26"/>
    </row>
    <row r="19" customFormat="false" ht="16.5" hidden="false" customHeight="true" outlineLevel="0" collapsed="false">
      <c r="A19" s="20" t="n">
        <v>46267</v>
      </c>
      <c r="B19" s="21" t="str">
        <f aca="false">IF(A19="","",CHOOSE(WEEKDAY(A19,2),"Mo","Di","Mi","Do","Fr","Sa","So"))</f>
        <v>Mi</v>
      </c>
      <c r="C19" s="22" t="n">
        <v>0.295138888888889</v>
      </c>
      <c r="D19" s="21" t="s">
        <v>46</v>
      </c>
      <c r="E19" s="23" t="s">
        <v>47</v>
      </c>
      <c r="F19" s="24" t="n">
        <v>124</v>
      </c>
      <c r="G19" s="21" t="str">
        <f aca="false">IF(F19="","",IF(F19&lt;70,"Unterzucker",IF(E19="Nach dem Essen",IF(F19&lt;=180,"Im Zielbereich",IF(F19&lt;=250,"Erhöht","Hoch")),IF(F19&lt;=130,"Im Zielbereich",IF(F19&lt;=180,"Erhöht","Hoch")))))</f>
        <v>Im Zielbereich</v>
      </c>
      <c r="H19" s="25" t="n">
        <v>16</v>
      </c>
      <c r="I19" s="21" t="s">
        <v>48</v>
      </c>
      <c r="J19" s="21"/>
      <c r="K19" s="26"/>
    </row>
    <row r="20" customFormat="false" ht="16.5" hidden="false" customHeight="true" outlineLevel="0" collapsed="false">
      <c r="A20" s="20" t="n">
        <v>46267</v>
      </c>
      <c r="B20" s="21" t="str">
        <f aca="false">IF(A20="","",CHOOSE(WEEKDAY(A20,2),"Mo","Di","Mi","Do","Fr","Sa","So"))</f>
        <v>Mi</v>
      </c>
      <c r="C20" s="22" t="n">
        <v>0.395833333333333</v>
      </c>
      <c r="D20" s="21" t="s">
        <v>57</v>
      </c>
      <c r="E20" s="23" t="s">
        <v>50</v>
      </c>
      <c r="F20" s="24" t="n">
        <v>176</v>
      </c>
      <c r="G20" s="21" t="str">
        <f aca="false">IF(F20="","",IF(F20&lt;70,"Unterzucker",IF(E20="Nach dem Essen",IF(F20&lt;=180,"Im Zielbereich",IF(F20&lt;=250,"Erhöht","Hoch")),IF(F20&lt;=130,"Im Zielbereich",IF(F20&lt;=180,"Erhöht","Hoch")))))</f>
        <v>Im Zielbereich</v>
      </c>
      <c r="H20" s="25" t="n">
        <v>5</v>
      </c>
      <c r="I20" s="21" t="s">
        <v>51</v>
      </c>
      <c r="J20" s="25" t="n">
        <v>3</v>
      </c>
      <c r="K20" s="26" t="s">
        <v>58</v>
      </c>
    </row>
    <row r="21" customFormat="false" ht="16.5" hidden="false" customHeight="true" outlineLevel="0" collapsed="false">
      <c r="A21" s="20" t="n">
        <v>46267</v>
      </c>
      <c r="B21" s="21" t="str">
        <f aca="false">IF(A21="","",CHOOSE(WEEKDAY(A21,2),"Mo","Di","Mi","Do","Fr","Sa","So"))</f>
        <v>Mi</v>
      </c>
      <c r="C21" s="22" t="n">
        <v>0.569444444444444</v>
      </c>
      <c r="D21" s="21" t="s">
        <v>49</v>
      </c>
      <c r="E21" s="23" t="s">
        <v>50</v>
      </c>
      <c r="F21" s="24" t="n">
        <v>205</v>
      </c>
      <c r="G21" s="21" t="str">
        <f aca="false">IF(F21="","",IF(F21&lt;70,"Unterzucker",IF(E21="Nach dem Essen",IF(F21&lt;=180,"Im Zielbereich",IF(F21&lt;=250,"Erhöht","Hoch")),IF(F21&lt;=130,"Im Zielbereich",IF(F21&lt;=180,"Erhöht","Hoch")))))</f>
        <v>Erhöht</v>
      </c>
      <c r="H21" s="25" t="n">
        <v>7</v>
      </c>
      <c r="I21" s="21" t="s">
        <v>51</v>
      </c>
      <c r="J21" s="25" t="n">
        <v>5</v>
      </c>
      <c r="K21" s="26" t="s">
        <v>59</v>
      </c>
    </row>
    <row r="22" customFormat="false" ht="16.5" hidden="false" customHeight="true" outlineLevel="0" collapsed="false">
      <c r="A22" s="20" t="n">
        <v>46267</v>
      </c>
      <c r="B22" s="21" t="str">
        <f aca="false">IF(A22="","",CHOOSE(WEEKDAY(A22,2),"Mo","Di","Mi","Do","Fr","Sa","So"))</f>
        <v>Mi</v>
      </c>
      <c r="C22" s="22" t="n">
        <v>0.805555555555556</v>
      </c>
      <c r="D22" s="21" t="s">
        <v>53</v>
      </c>
      <c r="E22" s="23" t="s">
        <v>54</v>
      </c>
      <c r="F22" s="24" t="n">
        <v>108</v>
      </c>
      <c r="G22" s="21" t="str">
        <f aca="false">IF(F22="","",IF(F22&lt;70,"Unterzucker",IF(E22="Nach dem Essen",IF(F22&lt;=180,"Im Zielbereich",IF(F22&lt;=250,"Erhöht","Hoch")),IF(F22&lt;=130,"Im Zielbereich",IF(F22&lt;=180,"Erhöht","Hoch")))))</f>
        <v>Im Zielbereich</v>
      </c>
      <c r="H22" s="25" t="n">
        <v>4</v>
      </c>
      <c r="I22" s="21" t="s">
        <v>51</v>
      </c>
      <c r="J22" s="25" t="n">
        <v>3</v>
      </c>
      <c r="K22" s="26"/>
    </row>
    <row r="23" customFormat="false" ht="16.5" hidden="false" customHeight="true" outlineLevel="0" collapsed="false">
      <c r="A23" s="20" t="n">
        <v>46268</v>
      </c>
      <c r="B23" s="21" t="str">
        <f aca="false">IF(A23="","",CHOOSE(WEEKDAY(A23,2),"Mo","Di","Mi","Do","Fr","Sa","So"))</f>
        <v>Do</v>
      </c>
      <c r="C23" s="22" t="n">
        <v>0.302083333333333</v>
      </c>
      <c r="D23" s="21" t="s">
        <v>46</v>
      </c>
      <c r="E23" s="23" t="s">
        <v>47</v>
      </c>
      <c r="F23" s="24" t="n">
        <v>98</v>
      </c>
      <c r="G23" s="21" t="str">
        <f aca="false">IF(F23="","",IF(F23&lt;70,"Unterzucker",IF(E23="Nach dem Essen",IF(F23&lt;=180,"Im Zielbereich",IF(F23&lt;=250,"Erhöht","Hoch")),IF(F23&lt;=130,"Im Zielbereich",IF(F23&lt;=180,"Erhöht","Hoch")))))</f>
        <v>Im Zielbereich</v>
      </c>
      <c r="H23" s="25" t="n">
        <v>16</v>
      </c>
      <c r="I23" s="21" t="s">
        <v>48</v>
      </c>
      <c r="J23" s="21"/>
      <c r="K23" s="26"/>
    </row>
    <row r="24" customFormat="false" ht="16.5" hidden="false" customHeight="true" outlineLevel="0" collapsed="false">
      <c r="A24" s="20" t="n">
        <v>46268</v>
      </c>
      <c r="B24" s="21" t="str">
        <f aca="false">IF(A24="","",CHOOSE(WEEKDAY(A24,2),"Mo","Di","Mi","Do","Fr","Sa","So"))</f>
        <v>Do</v>
      </c>
      <c r="C24" s="22" t="n">
        <v>0.534722222222222</v>
      </c>
      <c r="D24" s="21" t="s">
        <v>49</v>
      </c>
      <c r="E24" s="23" t="s">
        <v>54</v>
      </c>
      <c r="F24" s="24" t="n">
        <v>104</v>
      </c>
      <c r="G24" s="21" t="str">
        <f aca="false">IF(F24="","",IF(F24&lt;70,"Unterzucker",IF(E24="Nach dem Essen",IF(F24&lt;=180,"Im Zielbereich",IF(F24&lt;=250,"Erhöht","Hoch")),IF(F24&lt;=130,"Im Zielbereich",IF(F24&lt;=180,"Erhöht","Hoch")))))</f>
        <v>Im Zielbereich</v>
      </c>
      <c r="H24" s="25" t="n">
        <v>5</v>
      </c>
      <c r="I24" s="21" t="s">
        <v>51</v>
      </c>
      <c r="J24" s="25" t="n">
        <v>4</v>
      </c>
      <c r="K24" s="26"/>
    </row>
    <row r="25" customFormat="false" ht="16.5" hidden="false" customHeight="true" outlineLevel="0" collapsed="false">
      <c r="A25" s="20" t="n">
        <v>46268</v>
      </c>
      <c r="B25" s="21" t="str">
        <f aca="false">IF(A25="","",CHOOSE(WEEKDAY(A25,2),"Mo","Di","Mi","Do","Fr","Sa","So"))</f>
        <v>Do</v>
      </c>
      <c r="C25" s="22" t="n">
        <v>0.666666666666667</v>
      </c>
      <c r="D25" s="21" t="s">
        <v>60</v>
      </c>
      <c r="E25" s="23" t="s">
        <v>61</v>
      </c>
      <c r="F25" s="24" t="n">
        <v>84</v>
      </c>
      <c r="G25" s="21" t="str">
        <f aca="false">IF(F25="","",IF(F25&lt;70,"Unterzucker",IF(E25="Nach dem Essen",IF(F25&lt;=180,"Im Zielbereich",IF(F25&lt;=250,"Erhöht","Hoch")),IF(F25&lt;=130,"Im Zielbereich",IF(F25&lt;=180,"Erhöht","Hoch")))))</f>
        <v>Im Zielbereich</v>
      </c>
      <c r="H25" s="25" t="n">
        <v>0</v>
      </c>
      <c r="I25" s="21" t="s">
        <v>62</v>
      </c>
      <c r="J25" s="21"/>
      <c r="K25" s="26" t="s">
        <v>63</v>
      </c>
    </row>
    <row r="26" customFormat="false" ht="16.5" hidden="false" customHeight="true" outlineLevel="0" collapsed="false">
      <c r="A26" s="20" t="n">
        <v>46268</v>
      </c>
      <c r="B26" s="21" t="str">
        <f aca="false">IF(A26="","",CHOOSE(WEEKDAY(A26,2),"Mo","Di","Mi","Do","Fr","Sa","So"))</f>
        <v>Do</v>
      </c>
      <c r="C26" s="22" t="n">
        <v>0.8125</v>
      </c>
      <c r="D26" s="21" t="s">
        <v>53</v>
      </c>
      <c r="E26" s="23" t="s">
        <v>50</v>
      </c>
      <c r="F26" s="24" t="n">
        <v>159</v>
      </c>
      <c r="G26" s="21" t="str">
        <f aca="false">IF(F26="","",IF(F26&lt;70,"Unterzucker",IF(E26="Nach dem Essen",IF(F26&lt;=180,"Im Zielbereich",IF(F26&lt;=250,"Erhöht","Hoch")),IF(F26&lt;=130,"Im Zielbereich",IF(F26&lt;=180,"Erhöht","Hoch")))))</f>
        <v>Im Zielbereich</v>
      </c>
      <c r="H26" s="25" t="n">
        <v>6</v>
      </c>
      <c r="I26" s="21" t="s">
        <v>51</v>
      </c>
      <c r="J26" s="25" t="n">
        <v>4</v>
      </c>
      <c r="K26" s="26"/>
    </row>
    <row r="27" customFormat="false" ht="16.5" hidden="false" customHeight="true" outlineLevel="0" collapsed="false">
      <c r="A27" s="20" t="n">
        <v>46269</v>
      </c>
      <c r="B27" s="21" t="str">
        <f aca="false">IF(A27="","",CHOOSE(WEEKDAY(A27,2),"Mo","Di","Mi","Do","Fr","Sa","So"))</f>
        <v>Fr</v>
      </c>
      <c r="C27" s="22" t="n">
        <v>0.291666666666667</v>
      </c>
      <c r="D27" s="21" t="s">
        <v>46</v>
      </c>
      <c r="E27" s="23" t="s">
        <v>47</v>
      </c>
      <c r="F27" s="24" t="n">
        <v>132</v>
      </c>
      <c r="G27" s="21" t="str">
        <f aca="false">IF(F27="","",IF(F27&lt;70,"Unterzucker",IF(E27="Nach dem Essen",IF(F27&lt;=180,"Im Zielbereich",IF(F27&lt;=250,"Erhöht","Hoch")),IF(F27&lt;=130,"Im Zielbereich",IF(F27&lt;=180,"Erhöht","Hoch")))))</f>
        <v>Erhöht</v>
      </c>
      <c r="H27" s="25" t="n">
        <v>16</v>
      </c>
      <c r="I27" s="21" t="s">
        <v>48</v>
      </c>
      <c r="J27" s="21"/>
      <c r="K27" s="26"/>
    </row>
    <row r="28" customFormat="false" ht="16.5" hidden="false" customHeight="true" outlineLevel="0" collapsed="false">
      <c r="A28" s="20" t="n">
        <v>46269</v>
      </c>
      <c r="B28" s="21" t="str">
        <f aca="false">IF(A28="","",CHOOSE(WEEKDAY(A28,2),"Mo","Di","Mi","Do","Fr","Sa","So"))</f>
        <v>Fr</v>
      </c>
      <c r="C28" s="22" t="n">
        <v>0.548611111111111</v>
      </c>
      <c r="D28" s="21" t="s">
        <v>49</v>
      </c>
      <c r="E28" s="23" t="s">
        <v>50</v>
      </c>
      <c r="F28" s="24" t="n">
        <v>188</v>
      </c>
      <c r="G28" s="21" t="str">
        <f aca="false">IF(F28="","",IF(F28&lt;70,"Unterzucker",IF(E28="Nach dem Essen",IF(F28&lt;=180,"Im Zielbereich",IF(F28&lt;=250,"Erhöht","Hoch")),IF(F28&lt;=130,"Im Zielbereich",IF(F28&lt;=180,"Erhöht","Hoch")))))</f>
        <v>Erhöht</v>
      </c>
      <c r="H28" s="25" t="n">
        <v>6</v>
      </c>
      <c r="I28" s="21" t="s">
        <v>51</v>
      </c>
      <c r="J28" s="25" t="n">
        <v>4.5</v>
      </c>
      <c r="K28" s="26"/>
    </row>
    <row r="29" customFormat="false" ht="16.5" hidden="false" customHeight="true" outlineLevel="0" collapsed="false">
      <c r="A29" s="20" t="n">
        <v>46269</v>
      </c>
      <c r="B29" s="21" t="str">
        <f aca="false">IF(A29="","",CHOOSE(WEEKDAY(A29,2),"Mo","Di","Mi","Do","Fr","Sa","So"))</f>
        <v>Fr</v>
      </c>
      <c r="C29" s="22" t="n">
        <v>0.9375</v>
      </c>
      <c r="D29" s="21" t="s">
        <v>55</v>
      </c>
      <c r="E29" s="23" t="s">
        <v>56</v>
      </c>
      <c r="F29" s="24" t="n">
        <v>121</v>
      </c>
      <c r="G29" s="21" t="str">
        <f aca="false">IF(F29="","",IF(F29&lt;70,"Unterzucker",IF(E29="Nach dem Essen",IF(F29&lt;=180,"Im Zielbereich",IF(F29&lt;=250,"Erhöht","Hoch")),IF(F29&lt;=130,"Im Zielbereich",IF(F29&lt;=180,"Erhöht","Hoch")))))</f>
        <v>Im Zielbereich</v>
      </c>
      <c r="H29" s="25" t="n">
        <v>14</v>
      </c>
      <c r="I29" s="21" t="s">
        <v>48</v>
      </c>
      <c r="J29" s="21"/>
      <c r="K29" s="26"/>
    </row>
    <row r="30" customFormat="false" ht="16.5" hidden="false" customHeight="true" outlineLevel="0" collapsed="false">
      <c r="A30" s="20" t="n">
        <v>46270</v>
      </c>
      <c r="B30" s="21" t="str">
        <f aca="false">IF(A30="","",CHOOSE(WEEKDAY(A30,2),"Mo","Di","Mi","Do","Fr","Sa","So"))</f>
        <v>Sa</v>
      </c>
      <c r="C30" s="22" t="n">
        <v>0.288194444444444</v>
      </c>
      <c r="D30" s="21" t="s">
        <v>46</v>
      </c>
      <c r="E30" s="23" t="s">
        <v>47</v>
      </c>
      <c r="F30" s="24" t="n">
        <v>141</v>
      </c>
      <c r="G30" s="21" t="str">
        <f aca="false">IF(F30="","",IF(F30&lt;70,"Unterzucker",IF(E30="Nach dem Essen",IF(F30&lt;=180,"Im Zielbereich",IF(F30&lt;=250,"Erhöht","Hoch")),IF(F30&lt;=130,"Im Zielbereich",IF(F30&lt;=180,"Erhöht","Hoch")))))</f>
        <v>Erhöht</v>
      </c>
      <c r="H30" s="25" t="n">
        <v>16</v>
      </c>
      <c r="I30" s="21" t="s">
        <v>48</v>
      </c>
      <c r="J30" s="21"/>
      <c r="K30" s="26" t="s">
        <v>64</v>
      </c>
    </row>
    <row r="31" customFormat="false" ht="16.5" hidden="false" customHeight="true" outlineLevel="0" collapsed="false">
      <c r="A31" s="20" t="n">
        <v>46270</v>
      </c>
      <c r="B31" s="21" t="str">
        <f aca="false">IF(A31="","",CHOOSE(WEEKDAY(A31,2),"Mo","Di","Mi","Do","Fr","Sa","So"))</f>
        <v>Sa</v>
      </c>
      <c r="C31" s="22" t="n">
        <v>0.559027777777778</v>
      </c>
      <c r="D31" s="21" t="s">
        <v>49</v>
      </c>
      <c r="E31" s="23" t="s">
        <v>50</v>
      </c>
      <c r="F31" s="24" t="n">
        <v>214</v>
      </c>
      <c r="G31" s="21" t="str">
        <f aca="false">IF(F31="","",IF(F31&lt;70,"Unterzucker",IF(E31="Nach dem Essen",IF(F31&lt;=180,"Im Zielbereich",IF(F31&lt;=250,"Erhöht","Hoch")),IF(F31&lt;=130,"Im Zielbereich",IF(F31&lt;=180,"Erhöht","Hoch")))))</f>
        <v>Erhöht</v>
      </c>
      <c r="H31" s="25" t="n">
        <v>7</v>
      </c>
      <c r="I31" s="21" t="s">
        <v>51</v>
      </c>
      <c r="J31" s="25" t="n">
        <v>5</v>
      </c>
      <c r="K31" s="26" t="s">
        <v>65</v>
      </c>
    </row>
    <row r="32" customFormat="false" ht="16.5" hidden="false" customHeight="true" outlineLevel="0" collapsed="false">
      <c r="A32" s="20" t="n">
        <v>46270</v>
      </c>
      <c r="B32" s="21" t="str">
        <f aca="false">IF(A32="","",CHOOSE(WEEKDAY(A32,2),"Mo","Di","Mi","Do","Fr","Sa","So"))</f>
        <v>Sa</v>
      </c>
      <c r="C32" s="22" t="n">
        <v>0.739583333333333</v>
      </c>
      <c r="D32" s="21" t="s">
        <v>60</v>
      </c>
      <c r="E32" s="23" t="s">
        <v>66</v>
      </c>
      <c r="F32" s="24" t="n">
        <v>96</v>
      </c>
      <c r="G32" s="21" t="str">
        <f aca="false">IF(F32="","",IF(F32&lt;70,"Unterzucker",IF(E32="Nach dem Essen",IF(F32&lt;=180,"Im Zielbereich",IF(F32&lt;=250,"Erhöht","Hoch")),IF(F32&lt;=130,"Im Zielbereich",IF(F32&lt;=180,"Erhöht","Hoch")))))</f>
        <v>Im Zielbereich</v>
      </c>
      <c r="H32" s="25" t="n">
        <v>0</v>
      </c>
      <c r="I32" s="21" t="s">
        <v>62</v>
      </c>
      <c r="J32" s="21"/>
      <c r="K32" s="26"/>
    </row>
    <row r="33" customFormat="false" ht="16.5" hidden="false" customHeight="true" outlineLevel="0" collapsed="false">
      <c r="A33" s="20" t="n">
        <v>46270</v>
      </c>
      <c r="B33" s="21" t="str">
        <f aca="false">IF(A33="","",CHOOSE(WEEKDAY(A33,2),"Mo","Di","Mi","Do","Fr","Sa","So"))</f>
        <v>Sa</v>
      </c>
      <c r="C33" s="22" t="n">
        <v>0.819444444444444</v>
      </c>
      <c r="D33" s="21" t="s">
        <v>53</v>
      </c>
      <c r="E33" s="23" t="s">
        <v>54</v>
      </c>
      <c r="F33" s="24" t="n">
        <v>112</v>
      </c>
      <c r="G33" s="21" t="str">
        <f aca="false">IF(F33="","",IF(F33&lt;70,"Unterzucker",IF(E33="Nach dem Essen",IF(F33&lt;=180,"Im Zielbereich",IF(F33&lt;=250,"Erhöht","Hoch")),IF(F33&lt;=130,"Im Zielbereich",IF(F33&lt;=180,"Erhöht","Hoch")))))</f>
        <v>Im Zielbereich</v>
      </c>
      <c r="H33" s="25" t="n">
        <v>5</v>
      </c>
      <c r="I33" s="21" t="s">
        <v>51</v>
      </c>
      <c r="J33" s="25" t="n">
        <v>3.5</v>
      </c>
      <c r="K33" s="26"/>
    </row>
    <row r="34" customFormat="false" ht="16.5" hidden="false" customHeight="true" outlineLevel="0" collapsed="false">
      <c r="A34" s="20" t="n">
        <v>46271</v>
      </c>
      <c r="B34" s="21" t="str">
        <f aca="false">IF(A34="","",CHOOSE(WEEKDAY(A34,2),"Mo","Di","Mi","Do","Fr","Sa","So"))</f>
        <v>So</v>
      </c>
      <c r="C34" s="22" t="n">
        <v>0.340277777777778</v>
      </c>
      <c r="D34" s="21" t="s">
        <v>46</v>
      </c>
      <c r="E34" s="23" t="s">
        <v>47</v>
      </c>
      <c r="F34" s="24" t="n">
        <v>107</v>
      </c>
      <c r="G34" s="21" t="str">
        <f aca="false">IF(F34="","",IF(F34&lt;70,"Unterzucker",IF(E34="Nach dem Essen",IF(F34&lt;=180,"Im Zielbereich",IF(F34&lt;=250,"Erhöht","Hoch")),IF(F34&lt;=130,"Im Zielbereich",IF(F34&lt;=180,"Erhöht","Hoch")))))</f>
        <v>Im Zielbereich</v>
      </c>
      <c r="H34" s="25" t="n">
        <v>16</v>
      </c>
      <c r="I34" s="21" t="s">
        <v>48</v>
      </c>
      <c r="J34" s="21"/>
      <c r="K34" s="26"/>
    </row>
    <row r="35" customFormat="false" ht="16.5" hidden="false" customHeight="true" outlineLevel="0" collapsed="false">
      <c r="A35" s="20" t="n">
        <v>46271</v>
      </c>
      <c r="B35" s="21" t="str">
        <f aca="false">IF(A35="","",CHOOSE(WEEKDAY(A35,2),"Mo","Di","Mi","Do","Fr","Sa","So"))</f>
        <v>So</v>
      </c>
      <c r="C35" s="22" t="n">
        <v>0.472222222222222</v>
      </c>
      <c r="D35" s="21" t="s">
        <v>57</v>
      </c>
      <c r="E35" s="23" t="s">
        <v>50</v>
      </c>
      <c r="F35" s="24" t="n">
        <v>63</v>
      </c>
      <c r="G35" s="21" t="str">
        <f aca="false">IF(F35="","",IF(F35&lt;70,"Unterzucker",IF(E35="Nach dem Essen",IF(F35&lt;=180,"Im Zielbereich",IF(F35&lt;=250,"Erhöht","Hoch")),IF(F35&lt;=130,"Im Zielbereich",IF(F35&lt;=180,"Erhöht","Hoch")))))</f>
        <v>Unterzucker</v>
      </c>
      <c r="H35" s="25" t="n">
        <v>0</v>
      </c>
      <c r="I35" s="21" t="s">
        <v>62</v>
      </c>
      <c r="J35" s="21"/>
      <c r="K35" s="26" t="s">
        <v>67</v>
      </c>
    </row>
    <row r="36" customFormat="false" ht="16.5" hidden="false" customHeight="true" outlineLevel="0" collapsed="false">
      <c r="A36" s="20" t="n">
        <v>46271</v>
      </c>
      <c r="B36" s="21" t="str">
        <f aca="false">IF(A36="","",CHOOSE(WEEKDAY(A36,2),"Mo","Di","Mi","Do","Fr","Sa","So"))</f>
        <v>So</v>
      </c>
      <c r="C36" s="22" t="n">
        <v>0.576388888888889</v>
      </c>
      <c r="D36" s="21" t="s">
        <v>49</v>
      </c>
      <c r="E36" s="23" t="s">
        <v>50</v>
      </c>
      <c r="F36" s="24" t="n">
        <v>172</v>
      </c>
      <c r="G36" s="21" t="str">
        <f aca="false">IF(F36="","",IF(F36&lt;70,"Unterzucker",IF(E36="Nach dem Essen",IF(F36&lt;=180,"Im Zielbereich",IF(F36&lt;=250,"Erhöht","Hoch")),IF(F36&lt;=130,"Im Zielbereich",IF(F36&lt;=180,"Erhöht","Hoch")))))</f>
        <v>Im Zielbereich</v>
      </c>
      <c r="H36" s="25" t="n">
        <v>6</v>
      </c>
      <c r="I36" s="21" t="s">
        <v>51</v>
      </c>
      <c r="J36" s="25" t="n">
        <v>4</v>
      </c>
      <c r="K36" s="26"/>
    </row>
    <row r="37" customFormat="false" ht="16.5" hidden="false" customHeight="true" outlineLevel="0" collapsed="false">
      <c r="A37" s="20" t="n">
        <v>46271</v>
      </c>
      <c r="B37" s="21" t="str">
        <f aca="false">IF(A37="","",CHOOSE(WEEKDAY(A37,2),"Mo","Di","Mi","Do","Fr","Sa","So"))</f>
        <v>So</v>
      </c>
      <c r="C37" s="22" t="n">
        <v>0.951388888888889</v>
      </c>
      <c r="D37" s="21" t="s">
        <v>55</v>
      </c>
      <c r="E37" s="23" t="s">
        <v>56</v>
      </c>
      <c r="F37" s="24" t="n">
        <v>134</v>
      </c>
      <c r="G37" s="21" t="str">
        <f aca="false">IF(F37="","",IF(F37&lt;70,"Unterzucker",IF(E37="Nach dem Essen",IF(F37&lt;=180,"Im Zielbereich",IF(F37&lt;=250,"Erhöht","Hoch")),IF(F37&lt;=130,"Im Zielbereich",IF(F37&lt;=180,"Erhöht","Hoch")))))</f>
        <v>Erhöht</v>
      </c>
      <c r="H37" s="25" t="n">
        <v>14</v>
      </c>
      <c r="I37" s="21" t="s">
        <v>48</v>
      </c>
      <c r="J37" s="21"/>
      <c r="K37" s="26"/>
    </row>
    <row r="38" customFormat="false" ht="16.5" hidden="false" customHeight="true" outlineLevel="0" collapsed="false">
      <c r="A38" s="20" t="n">
        <v>46272</v>
      </c>
      <c r="B38" s="21" t="str">
        <f aca="false">IF(A38="","",CHOOSE(WEEKDAY(A38,2),"Mo","Di","Mi","Do","Fr","Sa","So"))</f>
        <v>Mo</v>
      </c>
      <c r="C38" s="22" t="n">
        <v>0.3125</v>
      </c>
      <c r="D38" s="21" t="s">
        <v>46</v>
      </c>
      <c r="E38" s="23" t="s">
        <v>47</v>
      </c>
      <c r="F38" s="24" t="n">
        <v>118</v>
      </c>
      <c r="G38" s="21" t="str">
        <f aca="false">IF(F38="","",IF(F38&lt;70,"Unterzucker",IF(E38="Nach dem Essen",IF(F38&lt;=180,"Im Zielbereich",IF(F38&lt;=250,"Erhöht","Hoch")),IF(F38&lt;=130,"Im Zielbereich",IF(F38&lt;=180,"Erhöht","Hoch")))))</f>
        <v>Im Zielbereich</v>
      </c>
      <c r="H38" s="25" t="n">
        <v>16</v>
      </c>
      <c r="I38" s="21" t="s">
        <v>48</v>
      </c>
      <c r="J38" s="21"/>
      <c r="K38" s="26"/>
    </row>
    <row r="39" customFormat="false" ht="16.5" hidden="false" customHeight="true" outlineLevel="0" collapsed="false">
      <c r="A39" s="20" t="n">
        <v>46272</v>
      </c>
      <c r="B39" s="21" t="str">
        <f aca="false">IF(A39="","",CHOOSE(WEEKDAY(A39,2),"Mo","Di","Mi","Do","Fr","Sa","So"))</f>
        <v>Mo</v>
      </c>
      <c r="C39" s="22" t="n">
        <v>0.545138888888889</v>
      </c>
      <c r="D39" s="21" t="s">
        <v>49</v>
      </c>
      <c r="E39" s="23" t="s">
        <v>50</v>
      </c>
      <c r="F39" s="24" t="n">
        <v>165</v>
      </c>
      <c r="G39" s="21" t="str">
        <f aca="false">IF(F39="","",IF(F39&lt;70,"Unterzucker",IF(E39="Nach dem Essen",IF(F39&lt;=180,"Im Zielbereich",IF(F39&lt;=250,"Erhöht","Hoch")),IF(F39&lt;=130,"Im Zielbereich",IF(F39&lt;=180,"Erhöht","Hoch")))))</f>
        <v>Im Zielbereich</v>
      </c>
      <c r="H39" s="25" t="n">
        <v>6</v>
      </c>
      <c r="I39" s="21" t="s">
        <v>51</v>
      </c>
      <c r="J39" s="25" t="n">
        <v>4</v>
      </c>
      <c r="K39" s="26"/>
    </row>
    <row r="40" customFormat="false" ht="16.5" hidden="false" customHeight="true" outlineLevel="0" collapsed="false">
      <c r="A40" s="20" t="n">
        <v>46272</v>
      </c>
      <c r="B40" s="21" t="str">
        <f aca="false">IF(A40="","",CHOOSE(WEEKDAY(A40,2),"Mo","Di","Mi","Do","Fr","Sa","So"))</f>
        <v>Mo</v>
      </c>
      <c r="C40" s="22" t="n">
        <v>0.802083333333333</v>
      </c>
      <c r="D40" s="21" t="s">
        <v>53</v>
      </c>
      <c r="E40" s="23" t="s">
        <v>50</v>
      </c>
      <c r="F40" s="24" t="n">
        <v>181</v>
      </c>
      <c r="G40" s="21" t="str">
        <f aca="false">IF(F40="","",IF(F40&lt;70,"Unterzucker",IF(E40="Nach dem Essen",IF(F40&lt;=180,"Im Zielbereich",IF(F40&lt;=250,"Erhöht","Hoch")),IF(F40&lt;=130,"Im Zielbereich",IF(F40&lt;=180,"Erhöht","Hoch")))))</f>
        <v>Erhöht</v>
      </c>
      <c r="H40" s="25" t="n">
        <v>6</v>
      </c>
      <c r="I40" s="21" t="s">
        <v>51</v>
      </c>
      <c r="J40" s="25" t="n">
        <v>4.5</v>
      </c>
      <c r="K40" s="26" t="s">
        <v>68</v>
      </c>
    </row>
    <row r="41" customFormat="false" ht="16.5" hidden="false" customHeight="true" outlineLevel="0" collapsed="false">
      <c r="A41" s="20" t="n">
        <v>46273</v>
      </c>
      <c r="B41" s="21" t="str">
        <f aca="false">IF(A41="","",CHOOSE(WEEKDAY(A41,2),"Mo","Di","Mi","Do","Fr","Sa","So"))</f>
        <v>Di</v>
      </c>
      <c r="C41" s="22" t="n">
        <v>0.298611111111111</v>
      </c>
      <c r="D41" s="21" t="s">
        <v>46</v>
      </c>
      <c r="E41" s="23" t="s">
        <v>47</v>
      </c>
      <c r="F41" s="24" t="n">
        <v>126</v>
      </c>
      <c r="G41" s="21" t="str">
        <f aca="false">IF(F41="","",IF(F41&lt;70,"Unterzucker",IF(E41="Nach dem Essen",IF(F41&lt;=180,"Im Zielbereich",IF(F41&lt;=250,"Erhöht","Hoch")),IF(F41&lt;=130,"Im Zielbereich",IF(F41&lt;=180,"Erhöht","Hoch")))))</f>
        <v>Im Zielbereich</v>
      </c>
      <c r="H41" s="25" t="n">
        <v>17</v>
      </c>
      <c r="I41" s="21" t="s">
        <v>48</v>
      </c>
      <c r="J41" s="21"/>
      <c r="K41" s="26"/>
    </row>
    <row r="42" customFormat="false" ht="16.5" hidden="false" customHeight="true" outlineLevel="0" collapsed="false">
      <c r="A42" s="20" t="n">
        <v>46273</v>
      </c>
      <c r="B42" s="21" t="str">
        <f aca="false">IF(A42="","",CHOOSE(WEEKDAY(A42,2),"Mo","Di","Mi","Do","Fr","Sa","So"))</f>
        <v>Di</v>
      </c>
      <c r="C42" s="22" t="n">
        <v>0.53125</v>
      </c>
      <c r="D42" s="21" t="s">
        <v>49</v>
      </c>
      <c r="E42" s="23" t="s">
        <v>54</v>
      </c>
      <c r="F42" s="24" t="n">
        <v>99</v>
      </c>
      <c r="G42" s="21" t="str">
        <f aca="false">IF(F42="","",IF(F42&lt;70,"Unterzucker",IF(E42="Nach dem Essen",IF(F42&lt;=180,"Im Zielbereich",IF(F42&lt;=250,"Erhöht","Hoch")),IF(F42&lt;=130,"Im Zielbereich",IF(F42&lt;=180,"Erhöht","Hoch")))))</f>
        <v>Im Zielbereich</v>
      </c>
      <c r="H42" s="25" t="n">
        <v>5</v>
      </c>
      <c r="I42" s="21" t="s">
        <v>51</v>
      </c>
      <c r="J42" s="25" t="n">
        <v>3.5</v>
      </c>
      <c r="K42" s="26"/>
    </row>
    <row r="43" customFormat="false" ht="16.5" hidden="false" customHeight="true" outlineLevel="0" collapsed="false">
      <c r="A43" s="20" t="n">
        <v>46273</v>
      </c>
      <c r="B43" s="21" t="str">
        <f aca="false">IF(A43="","",CHOOSE(WEEKDAY(A43,2),"Mo","Di","Mi","Do","Fr","Sa","So"))</f>
        <v>Di</v>
      </c>
      <c r="C43" s="22" t="n">
        <v>0.645833333333333</v>
      </c>
      <c r="D43" s="21" t="s">
        <v>60</v>
      </c>
      <c r="E43" s="23" t="s">
        <v>50</v>
      </c>
      <c r="F43" s="24" t="n">
        <v>154</v>
      </c>
      <c r="G43" s="21" t="str">
        <f aca="false">IF(F43="","",IF(F43&lt;70,"Unterzucker",IF(E43="Nach dem Essen",IF(F43&lt;=180,"Im Zielbereich",IF(F43&lt;=250,"Erhöht","Hoch")),IF(F43&lt;=130,"Im Zielbereich",IF(F43&lt;=180,"Erhöht","Hoch")))))</f>
        <v>Im Zielbereich</v>
      </c>
      <c r="H43" s="25" t="n">
        <v>3</v>
      </c>
      <c r="I43" s="21" t="s">
        <v>51</v>
      </c>
      <c r="J43" s="25" t="n">
        <v>2</v>
      </c>
      <c r="K43" s="26" t="s">
        <v>69</v>
      </c>
    </row>
    <row r="44" customFormat="false" ht="16.5" hidden="false" customHeight="true" outlineLevel="0" collapsed="false">
      <c r="A44" s="20" t="n">
        <v>46273</v>
      </c>
      <c r="B44" s="21" t="str">
        <f aca="false">IF(A44="","",CHOOSE(WEEKDAY(A44,2),"Mo","Di","Mi","Do","Fr","Sa","So"))</f>
        <v>Di</v>
      </c>
      <c r="C44" s="22" t="n">
        <v>0.809027777777778</v>
      </c>
      <c r="D44" s="21" t="s">
        <v>53</v>
      </c>
      <c r="E44" s="23" t="s">
        <v>54</v>
      </c>
      <c r="F44" s="24" t="n">
        <v>113</v>
      </c>
      <c r="G44" s="21" t="str">
        <f aca="false">IF(F44="","",IF(F44&lt;70,"Unterzucker",IF(E44="Nach dem Essen",IF(F44&lt;=180,"Im Zielbereich",IF(F44&lt;=250,"Erhöht","Hoch")),IF(F44&lt;=130,"Im Zielbereich",IF(F44&lt;=180,"Erhöht","Hoch")))))</f>
        <v>Im Zielbereich</v>
      </c>
      <c r="H44" s="25" t="n">
        <v>5</v>
      </c>
      <c r="I44" s="21" t="s">
        <v>51</v>
      </c>
      <c r="J44" s="25" t="n">
        <v>3.5</v>
      </c>
      <c r="K44" s="26"/>
    </row>
    <row r="45" customFormat="false" ht="16.5" hidden="false" customHeight="true" outlineLevel="0" collapsed="false">
      <c r="A45" s="20" t="n">
        <v>46274</v>
      </c>
      <c r="B45" s="21" t="str">
        <f aca="false">IF(A45="","",CHOOSE(WEEKDAY(A45,2),"Mo","Di","Mi","Do","Fr","Sa","So"))</f>
        <v>Mi</v>
      </c>
      <c r="C45" s="22" t="n">
        <v>0.291666666666667</v>
      </c>
      <c r="D45" s="21" t="s">
        <v>46</v>
      </c>
      <c r="E45" s="23" t="s">
        <v>47</v>
      </c>
      <c r="F45" s="24" t="n">
        <v>149</v>
      </c>
      <c r="G45" s="21" t="str">
        <f aca="false">IF(F45="","",IF(F45&lt;70,"Unterzucker",IF(E45="Nach dem Essen",IF(F45&lt;=180,"Im Zielbereich",IF(F45&lt;=250,"Erhöht","Hoch")),IF(F45&lt;=130,"Im Zielbereich",IF(F45&lt;=180,"Erhöht","Hoch")))))</f>
        <v>Erhöht</v>
      </c>
      <c r="H45" s="25" t="n">
        <v>17</v>
      </c>
      <c r="I45" s="21" t="s">
        <v>48</v>
      </c>
      <c r="J45" s="21"/>
      <c r="K45" s="26" t="s">
        <v>70</v>
      </c>
    </row>
    <row r="46" customFormat="false" ht="16.5" hidden="false" customHeight="true" outlineLevel="0" collapsed="false">
      <c r="A46" s="20" t="n">
        <v>46274</v>
      </c>
      <c r="B46" s="21" t="str">
        <f aca="false">IF(A46="","",CHOOSE(WEEKDAY(A46,2),"Mo","Di","Mi","Do","Fr","Sa","So"))</f>
        <v>Mi</v>
      </c>
      <c r="C46" s="22" t="n">
        <v>0.555555555555556</v>
      </c>
      <c r="D46" s="21" t="s">
        <v>49</v>
      </c>
      <c r="E46" s="23" t="s">
        <v>50</v>
      </c>
      <c r="F46" s="24" t="n">
        <v>238</v>
      </c>
      <c r="G46" s="21" t="str">
        <f aca="false">IF(F46="","",IF(F46&lt;70,"Unterzucker",IF(E46="Nach dem Essen",IF(F46&lt;=180,"Im Zielbereich",IF(F46&lt;=250,"Erhöht","Hoch")),IF(F46&lt;=130,"Im Zielbereich",IF(F46&lt;=180,"Erhöht","Hoch")))))</f>
        <v>Erhöht</v>
      </c>
      <c r="H46" s="25" t="n">
        <v>8</v>
      </c>
      <c r="I46" s="21" t="s">
        <v>51</v>
      </c>
      <c r="J46" s="25" t="n">
        <v>5</v>
      </c>
      <c r="K46" s="26" t="s">
        <v>71</v>
      </c>
    </row>
    <row r="47" customFormat="false" ht="16.5" hidden="false" customHeight="true" outlineLevel="0" collapsed="false">
      <c r="A47" s="20" t="n">
        <v>46274</v>
      </c>
      <c r="B47" s="21" t="str">
        <f aca="false">IF(A47="","",CHOOSE(WEEKDAY(A47,2),"Mo","Di","Mi","Do","Fr","Sa","So"))</f>
        <v>Mi</v>
      </c>
      <c r="C47" s="22" t="n">
        <v>0.8125</v>
      </c>
      <c r="D47" s="21" t="s">
        <v>53</v>
      </c>
      <c r="E47" s="23" t="s">
        <v>50</v>
      </c>
      <c r="F47" s="24" t="n">
        <v>196</v>
      </c>
      <c r="G47" s="21" t="str">
        <f aca="false">IF(F47="","",IF(F47&lt;70,"Unterzucker",IF(E47="Nach dem Essen",IF(F47&lt;=180,"Im Zielbereich",IF(F47&lt;=250,"Erhöht","Hoch")),IF(F47&lt;=130,"Im Zielbereich",IF(F47&lt;=180,"Erhöht","Hoch")))))</f>
        <v>Erhöht</v>
      </c>
      <c r="H47" s="25" t="n">
        <v>6</v>
      </c>
      <c r="I47" s="21" t="s">
        <v>51</v>
      </c>
      <c r="J47" s="25" t="n">
        <v>4</v>
      </c>
      <c r="K47" s="26"/>
    </row>
    <row r="48" customFormat="false" ht="16.5" hidden="false" customHeight="true" outlineLevel="0" collapsed="false">
      <c r="A48" s="20" t="n">
        <v>46274</v>
      </c>
      <c r="B48" s="21" t="str">
        <f aca="false">IF(A48="","",CHOOSE(WEEKDAY(A48,2),"Mo","Di","Mi","Do","Fr","Sa","So"))</f>
        <v>Mi</v>
      </c>
      <c r="C48" s="22" t="n">
        <v>0.944444444444444</v>
      </c>
      <c r="D48" s="21" t="s">
        <v>55</v>
      </c>
      <c r="E48" s="23" t="s">
        <v>56</v>
      </c>
      <c r="F48" s="24" t="n">
        <v>158</v>
      </c>
      <c r="G48" s="21" t="str">
        <f aca="false">IF(F48="","",IF(F48&lt;70,"Unterzucker",IF(E48="Nach dem Essen",IF(F48&lt;=180,"Im Zielbereich",IF(F48&lt;=250,"Erhöht","Hoch")),IF(F48&lt;=130,"Im Zielbereich",IF(F48&lt;=180,"Erhöht","Hoch")))))</f>
        <v>Erhöht</v>
      </c>
      <c r="H48" s="25" t="n">
        <v>14</v>
      </c>
      <c r="I48" s="21" t="s">
        <v>48</v>
      </c>
      <c r="J48" s="21"/>
      <c r="K48" s="26"/>
    </row>
    <row r="49" customFormat="false" ht="16.5" hidden="false" customHeight="true" outlineLevel="0" collapsed="false">
      <c r="A49" s="20" t="n">
        <v>46275</v>
      </c>
      <c r="B49" s="21" t="str">
        <f aca="false">IF(A49="","",CHOOSE(WEEKDAY(A49,2),"Mo","Di","Mi","Do","Fr","Sa","So"))</f>
        <v>Do</v>
      </c>
      <c r="C49" s="22" t="n">
        <v>0.309027777777778</v>
      </c>
      <c r="D49" s="21" t="s">
        <v>46</v>
      </c>
      <c r="E49" s="23" t="s">
        <v>47</v>
      </c>
      <c r="F49" s="24" t="n">
        <v>137</v>
      </c>
      <c r="G49" s="21" t="str">
        <f aca="false">IF(F49="","",IF(F49&lt;70,"Unterzucker",IF(E49="Nach dem Essen",IF(F49&lt;=180,"Im Zielbereich",IF(F49&lt;=250,"Erhöht","Hoch")),IF(F49&lt;=130,"Im Zielbereich",IF(F49&lt;=180,"Erhöht","Hoch")))))</f>
        <v>Erhöht</v>
      </c>
      <c r="H49" s="25" t="n">
        <v>17</v>
      </c>
      <c r="I49" s="21" t="s">
        <v>48</v>
      </c>
      <c r="J49" s="21"/>
      <c r="K49" s="26" t="s">
        <v>70</v>
      </c>
    </row>
    <row r="50" customFormat="false" ht="16.5" hidden="false" customHeight="true" outlineLevel="0" collapsed="false">
      <c r="A50" s="20" t="n">
        <v>46275</v>
      </c>
      <c r="B50" s="21" t="str">
        <f aca="false">IF(A50="","",CHOOSE(WEEKDAY(A50,2),"Mo","Di","Mi","Do","Fr","Sa","So"))</f>
        <v>Do</v>
      </c>
      <c r="C50" s="22" t="n">
        <v>0.541666666666667</v>
      </c>
      <c r="D50" s="21" t="s">
        <v>49</v>
      </c>
      <c r="E50" s="23" t="s">
        <v>50</v>
      </c>
      <c r="F50" s="24" t="n">
        <v>201</v>
      </c>
      <c r="G50" s="21" t="str">
        <f aca="false">IF(F50="","",IF(F50&lt;70,"Unterzucker",IF(E50="Nach dem Essen",IF(F50&lt;=180,"Im Zielbereich",IF(F50&lt;=250,"Erhöht","Hoch")),IF(F50&lt;=130,"Im Zielbereich",IF(F50&lt;=180,"Erhöht","Hoch")))))</f>
        <v>Erhöht</v>
      </c>
      <c r="H50" s="25" t="n">
        <v>7</v>
      </c>
      <c r="I50" s="21" t="s">
        <v>51</v>
      </c>
      <c r="J50" s="25" t="n">
        <v>4.5</v>
      </c>
      <c r="K50" s="26"/>
    </row>
    <row r="51" customFormat="false" ht="16.5" hidden="false" customHeight="true" outlineLevel="0" collapsed="false">
      <c r="A51" s="20" t="n">
        <v>46275</v>
      </c>
      <c r="B51" s="21" t="str">
        <f aca="false">IF(A51="","",CHOOSE(WEEKDAY(A51,2),"Mo","Di","Mi","Do","Fr","Sa","So"))</f>
        <v>Do</v>
      </c>
      <c r="C51" s="22" t="n">
        <v>0.798611111111111</v>
      </c>
      <c r="D51" s="21" t="s">
        <v>53</v>
      </c>
      <c r="E51" s="23" t="s">
        <v>54</v>
      </c>
      <c r="F51" s="24" t="n">
        <v>122</v>
      </c>
      <c r="G51" s="21" t="str">
        <f aca="false">IF(F51="","",IF(F51&lt;70,"Unterzucker",IF(E51="Nach dem Essen",IF(F51&lt;=180,"Im Zielbereich",IF(F51&lt;=250,"Erhöht","Hoch")),IF(F51&lt;=130,"Im Zielbereich",IF(F51&lt;=180,"Erhöht","Hoch")))))</f>
        <v>Im Zielbereich</v>
      </c>
      <c r="H51" s="25" t="n">
        <v>5</v>
      </c>
      <c r="I51" s="21" t="s">
        <v>51</v>
      </c>
      <c r="J51" s="25" t="n">
        <v>3.5</v>
      </c>
      <c r="K51" s="26"/>
    </row>
    <row r="52" customFormat="false" ht="16.5" hidden="false" customHeight="true" outlineLevel="0" collapsed="false">
      <c r="A52" s="20" t="n">
        <v>46276</v>
      </c>
      <c r="B52" s="21" t="str">
        <f aca="false">IF(A52="","",CHOOSE(WEEKDAY(A52,2),"Mo","Di","Mi","Do","Fr","Sa","So"))</f>
        <v>Fr</v>
      </c>
      <c r="C52" s="22" t="n">
        <v>0.302083333333333</v>
      </c>
      <c r="D52" s="21" t="s">
        <v>46</v>
      </c>
      <c r="E52" s="23" t="s">
        <v>47</v>
      </c>
      <c r="F52" s="24" t="n">
        <v>115</v>
      </c>
      <c r="G52" s="21" t="str">
        <f aca="false">IF(F52="","",IF(F52&lt;70,"Unterzucker",IF(E52="Nach dem Essen",IF(F52&lt;=180,"Im Zielbereich",IF(F52&lt;=250,"Erhöht","Hoch")),IF(F52&lt;=130,"Im Zielbereich",IF(F52&lt;=180,"Erhöht","Hoch")))))</f>
        <v>Im Zielbereich</v>
      </c>
      <c r="H52" s="25" t="n">
        <v>16</v>
      </c>
      <c r="I52" s="21" t="s">
        <v>48</v>
      </c>
      <c r="J52" s="21"/>
      <c r="K52" s="26"/>
    </row>
    <row r="53" customFormat="false" ht="16.5" hidden="false" customHeight="true" outlineLevel="0" collapsed="false">
      <c r="A53" s="20" t="n">
        <v>46276</v>
      </c>
      <c r="B53" s="21" t="str">
        <f aca="false">IF(A53="","",CHOOSE(WEEKDAY(A53,2),"Mo","Di","Mi","Do","Fr","Sa","So"))</f>
        <v>Fr</v>
      </c>
      <c r="C53" s="22" t="n">
        <v>0.5625</v>
      </c>
      <c r="D53" s="21" t="s">
        <v>49</v>
      </c>
      <c r="E53" s="23" t="s">
        <v>50</v>
      </c>
      <c r="F53" s="24" t="n">
        <v>167</v>
      </c>
      <c r="G53" s="21" t="str">
        <f aca="false">IF(F53="","",IF(F53&lt;70,"Unterzucker",IF(E53="Nach dem Essen",IF(F53&lt;=180,"Im Zielbereich",IF(F53&lt;=250,"Erhöht","Hoch")),IF(F53&lt;=130,"Im Zielbereich",IF(F53&lt;=180,"Erhöht","Hoch")))))</f>
        <v>Im Zielbereich</v>
      </c>
      <c r="H53" s="25" t="n">
        <v>6</v>
      </c>
      <c r="I53" s="21" t="s">
        <v>51</v>
      </c>
      <c r="J53" s="25" t="n">
        <v>4</v>
      </c>
      <c r="K53" s="26"/>
    </row>
    <row r="54" customFormat="false" ht="16.5" hidden="false" customHeight="true" outlineLevel="0" collapsed="false">
      <c r="A54" s="20" t="n">
        <v>46276</v>
      </c>
      <c r="B54" s="21" t="str">
        <f aca="false">IF(A54="","",CHOOSE(WEEKDAY(A54,2),"Mo","Di","Mi","Do","Fr","Sa","So"))</f>
        <v>Fr</v>
      </c>
      <c r="C54" s="22" t="n">
        <v>0.75</v>
      </c>
      <c r="D54" s="21" t="s">
        <v>60</v>
      </c>
      <c r="E54" s="23" t="s">
        <v>61</v>
      </c>
      <c r="F54" s="24" t="n">
        <v>88</v>
      </c>
      <c r="G54" s="21" t="str">
        <f aca="false">IF(F54="","",IF(F54&lt;70,"Unterzucker",IF(E54="Nach dem Essen",IF(F54&lt;=180,"Im Zielbereich",IF(F54&lt;=250,"Erhöht","Hoch")),IF(F54&lt;=130,"Im Zielbereich",IF(F54&lt;=180,"Erhöht","Hoch")))))</f>
        <v>Im Zielbereich</v>
      </c>
      <c r="H54" s="25" t="n">
        <v>0</v>
      </c>
      <c r="I54" s="21" t="s">
        <v>62</v>
      </c>
      <c r="J54" s="21"/>
      <c r="K54" s="26" t="s">
        <v>72</v>
      </c>
    </row>
    <row r="55" customFormat="false" ht="16.5" hidden="false" customHeight="true" outlineLevel="0" collapsed="false">
      <c r="A55" s="20" t="n">
        <v>46276</v>
      </c>
      <c r="B55" s="21" t="str">
        <f aca="false">IF(A55="","",CHOOSE(WEEKDAY(A55,2),"Mo","Di","Mi","Do","Fr","Sa","So"))</f>
        <v>Fr</v>
      </c>
      <c r="C55" s="22" t="n">
        <v>0.9375</v>
      </c>
      <c r="D55" s="21" t="s">
        <v>55</v>
      </c>
      <c r="E55" s="23" t="s">
        <v>56</v>
      </c>
      <c r="F55" s="24" t="n">
        <v>119</v>
      </c>
      <c r="G55" s="21" t="str">
        <f aca="false">IF(F55="","",IF(F55&lt;70,"Unterzucker",IF(E55="Nach dem Essen",IF(F55&lt;=180,"Im Zielbereich",IF(F55&lt;=250,"Erhöht","Hoch")),IF(F55&lt;=130,"Im Zielbereich",IF(F55&lt;=180,"Erhöht","Hoch")))))</f>
        <v>Im Zielbereich</v>
      </c>
      <c r="H55" s="25" t="n">
        <v>14</v>
      </c>
      <c r="I55" s="21" t="s">
        <v>48</v>
      </c>
      <c r="J55" s="21"/>
      <c r="K55" s="26"/>
    </row>
    <row r="56" customFormat="false" ht="16.5" hidden="false" customHeight="true" outlineLevel="0" collapsed="false">
      <c r="A56" s="20" t="n">
        <v>46277</v>
      </c>
      <c r="B56" s="21" t="str">
        <f aca="false">IF(A56="","",CHOOSE(WEEKDAY(A56,2),"Mo","Di","Mi","Do","Fr","Sa","So"))</f>
        <v>Sa</v>
      </c>
      <c r="C56" s="22" t="n">
        <v>0.295138888888889</v>
      </c>
      <c r="D56" s="21" t="s">
        <v>46</v>
      </c>
      <c r="E56" s="23" t="s">
        <v>47</v>
      </c>
      <c r="F56" s="24" t="n">
        <v>103</v>
      </c>
      <c r="G56" s="21" t="str">
        <f aca="false">IF(F56="","",IF(F56&lt;70,"Unterzucker",IF(E56="Nach dem Essen",IF(F56&lt;=180,"Im Zielbereich",IF(F56&lt;=250,"Erhöht","Hoch")),IF(F56&lt;=130,"Im Zielbereich",IF(F56&lt;=180,"Erhöht","Hoch")))))</f>
        <v>Im Zielbereich</v>
      </c>
      <c r="H56" s="25" t="n">
        <v>16</v>
      </c>
      <c r="I56" s="21" t="s">
        <v>48</v>
      </c>
      <c r="J56" s="21"/>
      <c r="K56" s="26"/>
    </row>
    <row r="57" customFormat="false" ht="16.5" hidden="false" customHeight="true" outlineLevel="0" collapsed="false">
      <c r="A57" s="20" t="n">
        <v>46277</v>
      </c>
      <c r="B57" s="21" t="str">
        <f aca="false">IF(A57="","",CHOOSE(WEEKDAY(A57,2),"Mo","Di","Mi","Do","Fr","Sa","So"))</f>
        <v>Sa</v>
      </c>
      <c r="C57" s="22" t="n">
        <v>0.552083333333333</v>
      </c>
      <c r="D57" s="21" t="s">
        <v>49</v>
      </c>
      <c r="E57" s="23" t="s">
        <v>50</v>
      </c>
      <c r="F57" s="24" t="n">
        <v>152</v>
      </c>
      <c r="G57" s="21" t="str">
        <f aca="false">IF(F57="","",IF(F57&lt;70,"Unterzucker",IF(E57="Nach dem Essen",IF(F57&lt;=180,"Im Zielbereich",IF(F57&lt;=250,"Erhöht","Hoch")),IF(F57&lt;=130,"Im Zielbereich",IF(F57&lt;=180,"Erhöht","Hoch")))))</f>
        <v>Im Zielbereich</v>
      </c>
      <c r="H57" s="25" t="n">
        <v>5</v>
      </c>
      <c r="I57" s="21" t="s">
        <v>51</v>
      </c>
      <c r="J57" s="25" t="n">
        <v>3.5</v>
      </c>
      <c r="K57" s="26"/>
    </row>
    <row r="58" customFormat="false" ht="16.5" hidden="false" customHeight="true" outlineLevel="0" collapsed="false">
      <c r="A58" s="20" t="n">
        <v>46277</v>
      </c>
      <c r="B58" s="21" t="str">
        <f aca="false">IF(A58="","",CHOOSE(WEEKDAY(A58,2),"Mo","Di","Mi","Do","Fr","Sa","So"))</f>
        <v>Sa</v>
      </c>
      <c r="C58" s="22" t="n">
        <v>0.805555555555556</v>
      </c>
      <c r="D58" s="21" t="s">
        <v>53</v>
      </c>
      <c r="E58" s="23" t="s">
        <v>50</v>
      </c>
      <c r="F58" s="24" t="n">
        <v>174</v>
      </c>
      <c r="G58" s="21" t="str">
        <f aca="false">IF(F58="","",IF(F58&lt;70,"Unterzucker",IF(E58="Nach dem Essen",IF(F58&lt;=180,"Im Zielbereich",IF(F58&lt;=250,"Erhöht","Hoch")),IF(F58&lt;=130,"Im Zielbereich",IF(F58&lt;=180,"Erhöht","Hoch")))))</f>
        <v>Im Zielbereich</v>
      </c>
      <c r="H58" s="25" t="n">
        <v>6</v>
      </c>
      <c r="I58" s="21" t="s">
        <v>51</v>
      </c>
      <c r="J58" s="25" t="n">
        <v>4</v>
      </c>
      <c r="K58" s="26"/>
    </row>
    <row r="59" customFormat="false" ht="16.5" hidden="false" customHeight="true" outlineLevel="0" collapsed="false">
      <c r="A59" s="20" t="n">
        <v>46278</v>
      </c>
      <c r="B59" s="21" t="str">
        <f aca="false">IF(A59="","",CHOOSE(WEEKDAY(A59,2),"Mo","Di","Mi","Do","Fr","Sa","So"))</f>
        <v>So</v>
      </c>
      <c r="C59" s="22" t="n">
        <v>0.284722222222222</v>
      </c>
      <c r="D59" s="21" t="s">
        <v>46</v>
      </c>
      <c r="E59" s="23" t="s">
        <v>47</v>
      </c>
      <c r="F59" s="24" t="n">
        <v>58</v>
      </c>
      <c r="G59" s="21" t="str">
        <f aca="false">IF(F59="","",IF(F59&lt;70,"Unterzucker",IF(E59="Nach dem Essen",IF(F59&lt;=180,"Im Zielbereich",IF(F59&lt;=250,"Erhöht","Hoch")),IF(F59&lt;=130,"Im Zielbereich",IF(F59&lt;=180,"Erhöht","Hoch")))))</f>
        <v>Unterzucker</v>
      </c>
      <c r="H59" s="25" t="n">
        <v>0</v>
      </c>
      <c r="I59" s="21" t="s">
        <v>62</v>
      </c>
      <c r="J59" s="21"/>
      <c r="K59" s="26" t="s">
        <v>73</v>
      </c>
    </row>
    <row r="60" customFormat="false" ht="16.5" hidden="false" customHeight="true" outlineLevel="0" collapsed="false">
      <c r="A60" s="20" t="n">
        <v>46278</v>
      </c>
      <c r="B60" s="21" t="str">
        <f aca="false">IF(A60="","",CHOOSE(WEEKDAY(A60,2),"Mo","Di","Mi","Do","Fr","Sa","So"))</f>
        <v>So</v>
      </c>
      <c r="C60" s="22" t="n">
        <v>0.385416666666667</v>
      </c>
      <c r="D60" s="21" t="s">
        <v>57</v>
      </c>
      <c r="E60" s="23" t="s">
        <v>50</v>
      </c>
      <c r="F60" s="24" t="n">
        <v>143</v>
      </c>
      <c r="G60" s="21" t="str">
        <f aca="false">IF(F60="","",IF(F60&lt;70,"Unterzucker",IF(E60="Nach dem Essen",IF(F60&lt;=180,"Im Zielbereich",IF(F60&lt;=250,"Erhöht","Hoch")),IF(F60&lt;=130,"Im Zielbereich",IF(F60&lt;=180,"Erhöht","Hoch")))))</f>
        <v>Im Zielbereich</v>
      </c>
      <c r="H60" s="25" t="n">
        <v>5</v>
      </c>
      <c r="I60" s="21" t="s">
        <v>51</v>
      </c>
      <c r="J60" s="25" t="n">
        <v>3.5</v>
      </c>
      <c r="K60" s="26"/>
    </row>
    <row r="61" customFormat="false" ht="16.5" hidden="false" customHeight="true" outlineLevel="0" collapsed="false">
      <c r="A61" s="20" t="n">
        <v>46278</v>
      </c>
      <c r="B61" s="21" t="str">
        <f aca="false">IF(A61="","",CHOOSE(WEEKDAY(A61,2),"Mo","Di","Mi","Do","Fr","Sa","So"))</f>
        <v>So</v>
      </c>
      <c r="C61" s="22" t="n">
        <v>0.569444444444444</v>
      </c>
      <c r="D61" s="21" t="s">
        <v>49</v>
      </c>
      <c r="E61" s="23" t="s">
        <v>50</v>
      </c>
      <c r="F61" s="24" t="n">
        <v>169</v>
      </c>
      <c r="G61" s="21" t="str">
        <f aca="false">IF(F61="","",IF(F61&lt;70,"Unterzucker",IF(E61="Nach dem Essen",IF(F61&lt;=180,"Im Zielbereich",IF(F61&lt;=250,"Erhöht","Hoch")),IF(F61&lt;=130,"Im Zielbereich",IF(F61&lt;=180,"Erhöht","Hoch")))))</f>
        <v>Im Zielbereich</v>
      </c>
      <c r="H61" s="25" t="n">
        <v>6</v>
      </c>
      <c r="I61" s="21" t="s">
        <v>51</v>
      </c>
      <c r="J61" s="25" t="n">
        <v>4</v>
      </c>
      <c r="K61" s="26"/>
    </row>
    <row r="62" customFormat="false" ht="16.5" hidden="false" customHeight="true" outlineLevel="0" collapsed="false">
      <c r="A62" s="20" t="n">
        <v>46278</v>
      </c>
      <c r="B62" s="21" t="str">
        <f aca="false">IF(A62="","",CHOOSE(WEEKDAY(A62,2),"Mo","Di","Mi","Do","Fr","Sa","So"))</f>
        <v>So</v>
      </c>
      <c r="C62" s="22" t="n">
        <v>0.8125</v>
      </c>
      <c r="D62" s="21" t="s">
        <v>53</v>
      </c>
      <c r="E62" s="23" t="s">
        <v>54</v>
      </c>
      <c r="F62" s="24" t="n">
        <v>110</v>
      </c>
      <c r="G62" s="21" t="str">
        <f aca="false">IF(F62="","",IF(F62&lt;70,"Unterzucker",IF(E62="Nach dem Essen",IF(F62&lt;=180,"Im Zielbereich",IF(F62&lt;=250,"Erhöht","Hoch")),IF(F62&lt;=130,"Im Zielbereich",IF(F62&lt;=180,"Erhöht","Hoch")))))</f>
        <v>Im Zielbereich</v>
      </c>
      <c r="H62" s="25" t="n">
        <v>5</v>
      </c>
      <c r="I62" s="21" t="s">
        <v>51</v>
      </c>
      <c r="J62" s="25" t="n">
        <v>3</v>
      </c>
      <c r="K62" s="26"/>
    </row>
    <row r="63" customFormat="false" ht="16.5" hidden="false" customHeight="true" outlineLevel="0" collapsed="false">
      <c r="A63" s="20" t="n">
        <v>46279</v>
      </c>
      <c r="B63" s="21" t="str">
        <f aca="false">IF(A63="","",CHOOSE(WEEKDAY(A63,2),"Mo","Di","Mi","Do","Fr","Sa","So"))</f>
        <v>Mo</v>
      </c>
      <c r="C63" s="22" t="n">
        <v>0.305555555555556</v>
      </c>
      <c r="D63" s="21" t="s">
        <v>46</v>
      </c>
      <c r="E63" s="23" t="s">
        <v>47</v>
      </c>
      <c r="F63" s="24" t="n">
        <v>121</v>
      </c>
      <c r="G63" s="21" t="str">
        <f aca="false">IF(F63="","",IF(F63&lt;70,"Unterzucker",IF(E63="Nach dem Essen",IF(F63&lt;=180,"Im Zielbereich",IF(F63&lt;=250,"Erhöht","Hoch")),IF(F63&lt;=130,"Im Zielbereich",IF(F63&lt;=180,"Erhöht","Hoch")))))</f>
        <v>Im Zielbereich</v>
      </c>
      <c r="H63" s="25" t="n">
        <v>16</v>
      </c>
      <c r="I63" s="21" t="s">
        <v>48</v>
      </c>
      <c r="J63" s="21"/>
      <c r="K63" s="26"/>
    </row>
    <row r="64" customFormat="false" ht="16.5" hidden="false" customHeight="true" outlineLevel="0" collapsed="false">
      <c r="A64" s="20" t="n">
        <v>46279</v>
      </c>
      <c r="B64" s="21" t="str">
        <f aca="false">IF(A64="","",CHOOSE(WEEKDAY(A64,2),"Mo","Di","Mi","Do","Fr","Sa","So"))</f>
        <v>Mo</v>
      </c>
      <c r="C64" s="22" t="n">
        <v>0.548611111111111</v>
      </c>
      <c r="D64" s="21" t="s">
        <v>49</v>
      </c>
      <c r="E64" s="23" t="s">
        <v>50</v>
      </c>
      <c r="F64" s="24" t="n">
        <v>178</v>
      </c>
      <c r="G64" s="21" t="str">
        <f aca="false">IF(F64="","",IF(F64&lt;70,"Unterzucker",IF(E64="Nach dem Essen",IF(F64&lt;=180,"Im Zielbereich",IF(F64&lt;=250,"Erhöht","Hoch")),IF(F64&lt;=130,"Im Zielbereich",IF(F64&lt;=180,"Erhöht","Hoch")))))</f>
        <v>Im Zielbereich</v>
      </c>
      <c r="H64" s="25" t="n">
        <v>6</v>
      </c>
      <c r="I64" s="21" t="s">
        <v>51</v>
      </c>
      <c r="J64" s="25" t="n">
        <v>4.5</v>
      </c>
      <c r="K64" s="26"/>
    </row>
    <row r="65" customFormat="false" ht="16.5" hidden="false" customHeight="true" outlineLevel="0" collapsed="false">
      <c r="A65" s="20" t="n">
        <v>46279</v>
      </c>
      <c r="B65" s="21" t="str">
        <f aca="false">IF(A65="","",CHOOSE(WEEKDAY(A65,2),"Mo","Di","Mi","Do","Fr","Sa","So"))</f>
        <v>Mo</v>
      </c>
      <c r="C65" s="22" t="n">
        <v>0.947916666666667</v>
      </c>
      <c r="D65" s="21" t="s">
        <v>55</v>
      </c>
      <c r="E65" s="23" t="s">
        <v>56</v>
      </c>
      <c r="F65" s="24" t="n">
        <v>126</v>
      </c>
      <c r="G65" s="21" t="str">
        <f aca="false">IF(F65="","",IF(F65&lt;70,"Unterzucker",IF(E65="Nach dem Essen",IF(F65&lt;=180,"Im Zielbereich",IF(F65&lt;=250,"Erhöht","Hoch")),IF(F65&lt;=130,"Im Zielbereich",IF(F65&lt;=180,"Erhöht","Hoch")))))</f>
        <v>Im Zielbereich</v>
      </c>
      <c r="H65" s="25" t="n">
        <v>14</v>
      </c>
      <c r="I65" s="21" t="s">
        <v>48</v>
      </c>
      <c r="J65" s="21"/>
      <c r="K65" s="26"/>
    </row>
    <row r="66" customFormat="false" ht="16.5" hidden="false" customHeight="true" outlineLevel="0" collapsed="false">
      <c r="A66" s="20"/>
      <c r="B66" s="21" t="str">
        <f aca="false">IF(A66="","",CHOOSE(WEEKDAY(A66,2),"Mo","Di","Mi","Do","Fr","Sa","So"))</f>
        <v/>
      </c>
      <c r="C66" s="22"/>
      <c r="D66" s="21"/>
      <c r="E66" s="23"/>
      <c r="F66" s="24"/>
      <c r="G66" s="21" t="str">
        <f aca="false">IF(F66="","",IF(F66&lt;70,"Unterzucker",IF(E66="Nach dem Essen",IF(F66&lt;=180,"Im Zielbereich",IF(F66&lt;=250,"Erhöht","Hoch")),IF(F66&lt;=130,"Im Zielbereich",IF(F66&lt;=180,"Erhöht","Hoch")))))</f>
        <v/>
      </c>
      <c r="H66" s="25"/>
      <c r="I66" s="21"/>
      <c r="J66" s="25"/>
      <c r="K66" s="26"/>
    </row>
    <row r="67" customFormat="false" ht="16.5" hidden="false" customHeight="true" outlineLevel="0" collapsed="false">
      <c r="A67" s="20"/>
      <c r="B67" s="21" t="str">
        <f aca="false">IF(A67="","",CHOOSE(WEEKDAY(A67,2),"Mo","Di","Mi","Do","Fr","Sa","So"))</f>
        <v/>
      </c>
      <c r="C67" s="22"/>
      <c r="D67" s="21"/>
      <c r="E67" s="23"/>
      <c r="F67" s="24"/>
      <c r="G67" s="21" t="str">
        <f aca="false">IF(F67="","",IF(F67&lt;70,"Unterzucker",IF(E67="Nach dem Essen",IF(F67&lt;=180,"Im Zielbereich",IF(F67&lt;=250,"Erhöht","Hoch")),IF(F67&lt;=130,"Im Zielbereich",IF(F67&lt;=180,"Erhöht","Hoch")))))</f>
        <v/>
      </c>
      <c r="H67" s="25"/>
      <c r="I67" s="21"/>
      <c r="J67" s="25"/>
      <c r="K67" s="26"/>
    </row>
    <row r="68" customFormat="false" ht="16.5" hidden="false" customHeight="true" outlineLevel="0" collapsed="false">
      <c r="A68" s="20"/>
      <c r="B68" s="21" t="str">
        <f aca="false">IF(A68="","",CHOOSE(WEEKDAY(A68,2),"Mo","Di","Mi","Do","Fr","Sa","So"))</f>
        <v/>
      </c>
      <c r="C68" s="22"/>
      <c r="D68" s="21"/>
      <c r="E68" s="23"/>
      <c r="F68" s="24"/>
      <c r="G68" s="21" t="str">
        <f aca="false">IF(F68="","",IF(F68&lt;70,"Unterzucker",IF(E68="Nach dem Essen",IF(F68&lt;=180,"Im Zielbereich",IF(F68&lt;=250,"Erhöht","Hoch")),IF(F68&lt;=130,"Im Zielbereich",IF(F68&lt;=180,"Erhöht","Hoch")))))</f>
        <v/>
      </c>
      <c r="H68" s="25"/>
      <c r="I68" s="21"/>
      <c r="J68" s="25"/>
      <c r="K68" s="26"/>
    </row>
    <row r="69" customFormat="false" ht="16.5" hidden="false" customHeight="true" outlineLevel="0" collapsed="false">
      <c r="A69" s="20"/>
      <c r="B69" s="21" t="str">
        <f aca="false">IF(A69="","",CHOOSE(WEEKDAY(A69,2),"Mo","Di","Mi","Do","Fr","Sa","So"))</f>
        <v/>
      </c>
      <c r="C69" s="22"/>
      <c r="D69" s="21"/>
      <c r="E69" s="23"/>
      <c r="F69" s="24"/>
      <c r="G69" s="21" t="str">
        <f aca="false">IF(F69="","",IF(F69&lt;70,"Unterzucker",IF(E69="Nach dem Essen",IF(F69&lt;=180,"Im Zielbereich",IF(F69&lt;=250,"Erhöht","Hoch")),IF(F69&lt;=130,"Im Zielbereich",IF(F69&lt;=180,"Erhöht","Hoch")))))</f>
        <v/>
      </c>
      <c r="H69" s="25"/>
      <c r="I69" s="21"/>
      <c r="J69" s="25"/>
      <c r="K69" s="26"/>
    </row>
    <row r="70" customFormat="false" ht="16.5" hidden="false" customHeight="true" outlineLevel="0" collapsed="false">
      <c r="A70" s="20"/>
      <c r="B70" s="21" t="str">
        <f aca="false">IF(A70="","",CHOOSE(WEEKDAY(A70,2),"Mo","Di","Mi","Do","Fr","Sa","So"))</f>
        <v/>
      </c>
      <c r="C70" s="22"/>
      <c r="D70" s="21"/>
      <c r="E70" s="23"/>
      <c r="F70" s="24"/>
      <c r="G70" s="21" t="str">
        <f aca="false">IF(F70="","",IF(F70&lt;70,"Unterzucker",IF(E70="Nach dem Essen",IF(F70&lt;=180,"Im Zielbereich",IF(F70&lt;=250,"Erhöht","Hoch")),IF(F70&lt;=130,"Im Zielbereich",IF(F70&lt;=180,"Erhöht","Hoch")))))</f>
        <v/>
      </c>
      <c r="H70" s="25"/>
      <c r="I70" s="21"/>
      <c r="J70" s="25"/>
      <c r="K70" s="26"/>
    </row>
    <row r="71" customFormat="false" ht="16.5" hidden="false" customHeight="true" outlineLevel="0" collapsed="false">
      <c r="A71" s="20"/>
      <c r="B71" s="21" t="str">
        <f aca="false">IF(A71="","",CHOOSE(WEEKDAY(A71,2),"Mo","Di","Mi","Do","Fr","Sa","So"))</f>
        <v/>
      </c>
      <c r="C71" s="22"/>
      <c r="D71" s="21"/>
      <c r="E71" s="23"/>
      <c r="F71" s="24"/>
      <c r="G71" s="21" t="str">
        <f aca="false">IF(F71="","",IF(F71&lt;70,"Unterzucker",IF(E71="Nach dem Essen",IF(F71&lt;=180,"Im Zielbereich",IF(F71&lt;=250,"Erhöht","Hoch")),IF(F71&lt;=130,"Im Zielbereich",IF(F71&lt;=180,"Erhöht","Hoch")))))</f>
        <v/>
      </c>
      <c r="H71" s="25"/>
      <c r="I71" s="21"/>
      <c r="J71" s="25"/>
      <c r="K71" s="26"/>
    </row>
    <row r="72" customFormat="false" ht="16.5" hidden="false" customHeight="true" outlineLevel="0" collapsed="false">
      <c r="A72" s="20"/>
      <c r="B72" s="21" t="str">
        <f aca="false">IF(A72="","",CHOOSE(WEEKDAY(A72,2),"Mo","Di","Mi","Do","Fr","Sa","So"))</f>
        <v/>
      </c>
      <c r="C72" s="22"/>
      <c r="D72" s="21"/>
      <c r="E72" s="23"/>
      <c r="F72" s="24"/>
      <c r="G72" s="21" t="str">
        <f aca="false">IF(F72="","",IF(F72&lt;70,"Unterzucker",IF(E72="Nach dem Essen",IF(F72&lt;=180,"Im Zielbereich",IF(F72&lt;=250,"Erhöht","Hoch")),IF(F72&lt;=130,"Im Zielbereich",IF(F72&lt;=180,"Erhöht","Hoch")))))</f>
        <v/>
      </c>
      <c r="H72" s="25"/>
      <c r="I72" s="21"/>
      <c r="J72" s="25"/>
      <c r="K72" s="26"/>
    </row>
    <row r="73" customFormat="false" ht="16.5" hidden="false" customHeight="true" outlineLevel="0" collapsed="false">
      <c r="A73" s="20"/>
      <c r="B73" s="21" t="str">
        <f aca="false">IF(A73="","",CHOOSE(WEEKDAY(A73,2),"Mo","Di","Mi","Do","Fr","Sa","So"))</f>
        <v/>
      </c>
      <c r="C73" s="22"/>
      <c r="D73" s="21"/>
      <c r="E73" s="23"/>
      <c r="F73" s="24"/>
      <c r="G73" s="21" t="str">
        <f aca="false">IF(F73="","",IF(F73&lt;70,"Unterzucker",IF(E73="Nach dem Essen",IF(F73&lt;=180,"Im Zielbereich",IF(F73&lt;=250,"Erhöht","Hoch")),IF(F73&lt;=130,"Im Zielbereich",IF(F73&lt;=180,"Erhöht","Hoch")))))</f>
        <v/>
      </c>
      <c r="H73" s="25"/>
      <c r="I73" s="21"/>
      <c r="J73" s="25"/>
      <c r="K73" s="26"/>
    </row>
    <row r="74" customFormat="false" ht="16.5" hidden="false" customHeight="true" outlineLevel="0" collapsed="false">
      <c r="A74" s="20"/>
      <c r="B74" s="21" t="str">
        <f aca="false">IF(A74="","",CHOOSE(WEEKDAY(A74,2),"Mo","Di","Mi","Do","Fr","Sa","So"))</f>
        <v/>
      </c>
      <c r="C74" s="22"/>
      <c r="D74" s="21"/>
      <c r="E74" s="23"/>
      <c r="F74" s="24"/>
      <c r="G74" s="21" t="str">
        <f aca="false">IF(F74="","",IF(F74&lt;70,"Unterzucker",IF(E74="Nach dem Essen",IF(F74&lt;=180,"Im Zielbereich",IF(F74&lt;=250,"Erhöht","Hoch")),IF(F74&lt;=130,"Im Zielbereich",IF(F74&lt;=180,"Erhöht","Hoch")))))</f>
        <v/>
      </c>
      <c r="H74" s="25"/>
      <c r="I74" s="21"/>
      <c r="J74" s="25"/>
      <c r="K74" s="26"/>
    </row>
    <row r="75" customFormat="false" ht="16.5" hidden="false" customHeight="true" outlineLevel="0" collapsed="false">
      <c r="A75" s="20"/>
      <c r="B75" s="21" t="str">
        <f aca="false">IF(A75="","",CHOOSE(WEEKDAY(A75,2),"Mo","Di","Mi","Do","Fr","Sa","So"))</f>
        <v/>
      </c>
      <c r="C75" s="22"/>
      <c r="D75" s="21"/>
      <c r="E75" s="23"/>
      <c r="F75" s="24"/>
      <c r="G75" s="21" t="str">
        <f aca="false">IF(F75="","",IF(F75&lt;70,"Unterzucker",IF(E75="Nach dem Essen",IF(F75&lt;=180,"Im Zielbereich",IF(F75&lt;=250,"Erhöht","Hoch")),IF(F75&lt;=130,"Im Zielbereich",IF(F75&lt;=180,"Erhöht","Hoch")))))</f>
        <v/>
      </c>
      <c r="H75" s="25"/>
      <c r="I75" s="21"/>
      <c r="J75" s="25"/>
      <c r="K75" s="26"/>
    </row>
    <row r="76" customFormat="false" ht="16.5" hidden="false" customHeight="true" outlineLevel="0" collapsed="false">
      <c r="A76" s="20"/>
      <c r="B76" s="21" t="str">
        <f aca="false">IF(A76="","",CHOOSE(WEEKDAY(A76,2),"Mo","Di","Mi","Do","Fr","Sa","So"))</f>
        <v/>
      </c>
      <c r="C76" s="22"/>
      <c r="D76" s="21"/>
      <c r="E76" s="23"/>
      <c r="F76" s="24"/>
      <c r="G76" s="21" t="str">
        <f aca="false">IF(F76="","",IF(F76&lt;70,"Unterzucker",IF(E76="Nach dem Essen",IF(F76&lt;=180,"Im Zielbereich",IF(F76&lt;=250,"Erhöht","Hoch")),IF(F76&lt;=130,"Im Zielbereich",IF(F76&lt;=180,"Erhöht","Hoch")))))</f>
        <v/>
      </c>
      <c r="H76" s="25"/>
      <c r="I76" s="21"/>
      <c r="J76" s="25"/>
      <c r="K76" s="26"/>
    </row>
    <row r="77" customFormat="false" ht="16.5" hidden="false" customHeight="true" outlineLevel="0" collapsed="false">
      <c r="A77" s="20"/>
      <c r="B77" s="21" t="str">
        <f aca="false">IF(A77="","",CHOOSE(WEEKDAY(A77,2),"Mo","Di","Mi","Do","Fr","Sa","So"))</f>
        <v/>
      </c>
      <c r="C77" s="22"/>
      <c r="D77" s="21"/>
      <c r="E77" s="23"/>
      <c r="F77" s="24"/>
      <c r="G77" s="21" t="str">
        <f aca="false">IF(F77="","",IF(F77&lt;70,"Unterzucker",IF(E77="Nach dem Essen",IF(F77&lt;=180,"Im Zielbereich",IF(F77&lt;=250,"Erhöht","Hoch")),IF(F77&lt;=130,"Im Zielbereich",IF(F77&lt;=180,"Erhöht","Hoch")))))</f>
        <v/>
      </c>
      <c r="H77" s="25"/>
      <c r="I77" s="21"/>
      <c r="J77" s="25"/>
      <c r="K77" s="26"/>
    </row>
    <row r="78" customFormat="false" ht="16.5" hidden="false" customHeight="true" outlineLevel="0" collapsed="false">
      <c r="A78" s="20"/>
      <c r="B78" s="21" t="str">
        <f aca="false">IF(A78="","",CHOOSE(WEEKDAY(A78,2),"Mo","Di","Mi","Do","Fr","Sa","So"))</f>
        <v/>
      </c>
      <c r="C78" s="22"/>
      <c r="D78" s="21"/>
      <c r="E78" s="23"/>
      <c r="F78" s="24"/>
      <c r="G78" s="21" t="str">
        <f aca="false">IF(F78="","",IF(F78&lt;70,"Unterzucker",IF(E78="Nach dem Essen",IF(F78&lt;=180,"Im Zielbereich",IF(F78&lt;=250,"Erhöht","Hoch")),IF(F78&lt;=130,"Im Zielbereich",IF(F78&lt;=180,"Erhöht","Hoch")))))</f>
        <v/>
      </c>
      <c r="H78" s="25"/>
      <c r="I78" s="21"/>
      <c r="J78" s="25"/>
      <c r="K78" s="26"/>
    </row>
    <row r="79" customFormat="false" ht="16.5" hidden="false" customHeight="true" outlineLevel="0" collapsed="false">
      <c r="A79" s="20"/>
      <c r="B79" s="21" t="str">
        <f aca="false">IF(A79="","",CHOOSE(WEEKDAY(A79,2),"Mo","Di","Mi","Do","Fr","Sa","So"))</f>
        <v/>
      </c>
      <c r="C79" s="22"/>
      <c r="D79" s="21"/>
      <c r="E79" s="23"/>
      <c r="F79" s="24"/>
      <c r="G79" s="21" t="str">
        <f aca="false">IF(F79="","",IF(F79&lt;70,"Unterzucker",IF(E79="Nach dem Essen",IF(F79&lt;=180,"Im Zielbereich",IF(F79&lt;=250,"Erhöht","Hoch")),IF(F79&lt;=130,"Im Zielbereich",IF(F79&lt;=180,"Erhöht","Hoch")))))</f>
        <v/>
      </c>
      <c r="H79" s="25"/>
      <c r="I79" s="21"/>
      <c r="J79" s="25"/>
      <c r="K79" s="26"/>
    </row>
    <row r="80" customFormat="false" ht="16.5" hidden="false" customHeight="true" outlineLevel="0" collapsed="false">
      <c r="A80" s="20"/>
      <c r="B80" s="21" t="str">
        <f aca="false">IF(A80="","",CHOOSE(WEEKDAY(A80,2),"Mo","Di","Mi","Do","Fr","Sa","So"))</f>
        <v/>
      </c>
      <c r="C80" s="22"/>
      <c r="D80" s="21"/>
      <c r="E80" s="23"/>
      <c r="F80" s="24"/>
      <c r="G80" s="21" t="str">
        <f aca="false">IF(F80="","",IF(F80&lt;70,"Unterzucker",IF(E80="Nach dem Essen",IF(F80&lt;=180,"Im Zielbereich",IF(F80&lt;=250,"Erhöht","Hoch")),IF(F80&lt;=130,"Im Zielbereich",IF(F80&lt;=180,"Erhöht","Hoch")))))</f>
        <v/>
      </c>
      <c r="H80" s="25"/>
      <c r="I80" s="21"/>
      <c r="J80" s="25"/>
      <c r="K80" s="26"/>
    </row>
    <row r="81" customFormat="false" ht="16.5" hidden="false" customHeight="true" outlineLevel="0" collapsed="false">
      <c r="A81" s="20"/>
      <c r="B81" s="21" t="str">
        <f aca="false">IF(A81="","",CHOOSE(WEEKDAY(A81,2),"Mo","Di","Mi","Do","Fr","Sa","So"))</f>
        <v/>
      </c>
      <c r="C81" s="22"/>
      <c r="D81" s="21"/>
      <c r="E81" s="23"/>
      <c r="F81" s="24"/>
      <c r="G81" s="21" t="str">
        <f aca="false">IF(F81="","",IF(F81&lt;70,"Unterzucker",IF(E81="Nach dem Essen",IF(F81&lt;=180,"Im Zielbereich",IF(F81&lt;=250,"Erhöht","Hoch")),IF(F81&lt;=130,"Im Zielbereich",IF(F81&lt;=180,"Erhöht","Hoch")))))</f>
        <v/>
      </c>
      <c r="H81" s="25"/>
      <c r="I81" s="21"/>
      <c r="J81" s="25"/>
      <c r="K81" s="26"/>
    </row>
    <row r="82" customFormat="false" ht="16.5" hidden="false" customHeight="true" outlineLevel="0" collapsed="false">
      <c r="A82" s="20"/>
      <c r="B82" s="21" t="str">
        <f aca="false">IF(A82="","",CHOOSE(WEEKDAY(A82,2),"Mo","Di","Mi","Do","Fr","Sa","So"))</f>
        <v/>
      </c>
      <c r="C82" s="22"/>
      <c r="D82" s="21"/>
      <c r="E82" s="23"/>
      <c r="F82" s="24"/>
      <c r="G82" s="21" t="str">
        <f aca="false">IF(F82="","",IF(F82&lt;70,"Unterzucker",IF(E82="Nach dem Essen",IF(F82&lt;=180,"Im Zielbereich",IF(F82&lt;=250,"Erhöht","Hoch")),IF(F82&lt;=130,"Im Zielbereich",IF(F82&lt;=180,"Erhöht","Hoch")))))</f>
        <v/>
      </c>
      <c r="H82" s="25"/>
      <c r="I82" s="21"/>
      <c r="J82" s="25"/>
      <c r="K82" s="26"/>
    </row>
    <row r="83" customFormat="false" ht="16.5" hidden="false" customHeight="true" outlineLevel="0" collapsed="false">
      <c r="A83" s="20"/>
      <c r="B83" s="21" t="str">
        <f aca="false">IF(A83="","",CHOOSE(WEEKDAY(A83,2),"Mo","Di","Mi","Do","Fr","Sa","So"))</f>
        <v/>
      </c>
      <c r="C83" s="22"/>
      <c r="D83" s="21"/>
      <c r="E83" s="23"/>
      <c r="F83" s="24"/>
      <c r="G83" s="21" t="str">
        <f aca="false">IF(F83="","",IF(F83&lt;70,"Unterzucker",IF(E83="Nach dem Essen",IF(F83&lt;=180,"Im Zielbereich",IF(F83&lt;=250,"Erhöht","Hoch")),IF(F83&lt;=130,"Im Zielbereich",IF(F83&lt;=180,"Erhöht","Hoch")))))</f>
        <v/>
      </c>
      <c r="H83" s="25"/>
      <c r="I83" s="21"/>
      <c r="J83" s="25"/>
      <c r="K83" s="26"/>
    </row>
    <row r="84" customFormat="false" ht="16.5" hidden="false" customHeight="true" outlineLevel="0" collapsed="false">
      <c r="A84" s="20"/>
      <c r="B84" s="21" t="str">
        <f aca="false">IF(A84="","",CHOOSE(WEEKDAY(A84,2),"Mo","Di","Mi","Do","Fr","Sa","So"))</f>
        <v/>
      </c>
      <c r="C84" s="22"/>
      <c r="D84" s="21"/>
      <c r="E84" s="23"/>
      <c r="F84" s="24"/>
      <c r="G84" s="21" t="str">
        <f aca="false">IF(F84="","",IF(F84&lt;70,"Unterzucker",IF(E84="Nach dem Essen",IF(F84&lt;=180,"Im Zielbereich",IF(F84&lt;=250,"Erhöht","Hoch")),IF(F84&lt;=130,"Im Zielbereich",IF(F84&lt;=180,"Erhöht","Hoch")))))</f>
        <v/>
      </c>
      <c r="H84" s="25"/>
      <c r="I84" s="21"/>
      <c r="J84" s="25"/>
      <c r="K84" s="26"/>
    </row>
    <row r="85" customFormat="false" ht="16.5" hidden="false" customHeight="true" outlineLevel="0" collapsed="false">
      <c r="A85" s="20"/>
      <c r="B85" s="21" t="str">
        <f aca="false">IF(A85="","",CHOOSE(WEEKDAY(A85,2),"Mo","Di","Mi","Do","Fr","Sa","So"))</f>
        <v/>
      </c>
      <c r="C85" s="22"/>
      <c r="D85" s="21"/>
      <c r="E85" s="23"/>
      <c r="F85" s="24"/>
      <c r="G85" s="21" t="str">
        <f aca="false">IF(F85="","",IF(F85&lt;70,"Unterzucker",IF(E85="Nach dem Essen",IF(F85&lt;=180,"Im Zielbereich",IF(F85&lt;=250,"Erhöht","Hoch")),IF(F85&lt;=130,"Im Zielbereich",IF(F85&lt;=180,"Erhöht","Hoch")))))</f>
        <v/>
      </c>
      <c r="H85" s="25"/>
      <c r="I85" s="21"/>
      <c r="J85" s="25"/>
      <c r="K85" s="26"/>
    </row>
    <row r="86" customFormat="false" ht="16.5" hidden="false" customHeight="true" outlineLevel="0" collapsed="false">
      <c r="A86" s="20"/>
      <c r="B86" s="21" t="str">
        <f aca="false">IF(A86="","",CHOOSE(WEEKDAY(A86,2),"Mo","Di","Mi","Do","Fr","Sa","So"))</f>
        <v/>
      </c>
      <c r="C86" s="22"/>
      <c r="D86" s="21"/>
      <c r="E86" s="23"/>
      <c r="F86" s="24"/>
      <c r="G86" s="21" t="str">
        <f aca="false">IF(F86="","",IF(F86&lt;70,"Unterzucker",IF(E86="Nach dem Essen",IF(F86&lt;=180,"Im Zielbereich",IF(F86&lt;=250,"Erhöht","Hoch")),IF(F86&lt;=130,"Im Zielbereich",IF(F86&lt;=180,"Erhöht","Hoch")))))</f>
        <v/>
      </c>
      <c r="H86" s="25"/>
      <c r="I86" s="21"/>
      <c r="J86" s="25"/>
      <c r="K86" s="26"/>
    </row>
    <row r="87" customFormat="false" ht="16.5" hidden="false" customHeight="true" outlineLevel="0" collapsed="false">
      <c r="A87" s="20"/>
      <c r="B87" s="21" t="str">
        <f aca="false">IF(A87="","",CHOOSE(WEEKDAY(A87,2),"Mo","Di","Mi","Do","Fr","Sa","So"))</f>
        <v/>
      </c>
      <c r="C87" s="22"/>
      <c r="D87" s="21"/>
      <c r="E87" s="23"/>
      <c r="F87" s="24"/>
      <c r="G87" s="21" t="str">
        <f aca="false">IF(F87="","",IF(F87&lt;70,"Unterzucker",IF(E87="Nach dem Essen",IF(F87&lt;=180,"Im Zielbereich",IF(F87&lt;=250,"Erhöht","Hoch")),IF(F87&lt;=130,"Im Zielbereich",IF(F87&lt;=180,"Erhöht","Hoch")))))</f>
        <v/>
      </c>
      <c r="H87" s="25"/>
      <c r="I87" s="21"/>
      <c r="J87" s="25"/>
      <c r="K87" s="26"/>
    </row>
    <row r="88" customFormat="false" ht="16.5" hidden="false" customHeight="true" outlineLevel="0" collapsed="false">
      <c r="A88" s="20"/>
      <c r="B88" s="21" t="str">
        <f aca="false">IF(A88="","",CHOOSE(WEEKDAY(A88,2),"Mo","Di","Mi","Do","Fr","Sa","So"))</f>
        <v/>
      </c>
      <c r="C88" s="22"/>
      <c r="D88" s="21"/>
      <c r="E88" s="23"/>
      <c r="F88" s="24"/>
      <c r="G88" s="21" t="str">
        <f aca="false">IF(F88="","",IF(F88&lt;70,"Unterzucker",IF(E88="Nach dem Essen",IF(F88&lt;=180,"Im Zielbereich",IF(F88&lt;=250,"Erhöht","Hoch")),IF(F88&lt;=130,"Im Zielbereich",IF(F88&lt;=180,"Erhöht","Hoch")))))</f>
        <v/>
      </c>
      <c r="H88" s="25"/>
      <c r="I88" s="21"/>
      <c r="J88" s="25"/>
      <c r="K88" s="26"/>
    </row>
    <row r="89" customFormat="false" ht="16.5" hidden="false" customHeight="true" outlineLevel="0" collapsed="false">
      <c r="A89" s="20"/>
      <c r="B89" s="21" t="str">
        <f aca="false">IF(A89="","",CHOOSE(WEEKDAY(A89,2),"Mo","Di","Mi","Do","Fr","Sa","So"))</f>
        <v/>
      </c>
      <c r="C89" s="22"/>
      <c r="D89" s="21"/>
      <c r="E89" s="23"/>
      <c r="F89" s="24"/>
      <c r="G89" s="21" t="str">
        <f aca="false">IF(F89="","",IF(F89&lt;70,"Unterzucker",IF(E89="Nach dem Essen",IF(F89&lt;=180,"Im Zielbereich",IF(F89&lt;=250,"Erhöht","Hoch")),IF(F89&lt;=130,"Im Zielbereich",IF(F89&lt;=180,"Erhöht","Hoch")))))</f>
        <v/>
      </c>
      <c r="H89" s="25"/>
      <c r="I89" s="21"/>
      <c r="J89" s="25"/>
      <c r="K89" s="26"/>
    </row>
    <row r="90" customFormat="false" ht="16.5" hidden="false" customHeight="true" outlineLevel="0" collapsed="false">
      <c r="A90" s="20"/>
      <c r="B90" s="21" t="str">
        <f aca="false">IF(A90="","",CHOOSE(WEEKDAY(A90,2),"Mo","Di","Mi","Do","Fr","Sa","So"))</f>
        <v/>
      </c>
      <c r="C90" s="22"/>
      <c r="D90" s="21"/>
      <c r="E90" s="23"/>
      <c r="F90" s="24"/>
      <c r="G90" s="21" t="str">
        <f aca="false">IF(F90="","",IF(F90&lt;70,"Unterzucker",IF(E90="Nach dem Essen",IF(F90&lt;=180,"Im Zielbereich",IF(F90&lt;=250,"Erhöht","Hoch")),IF(F90&lt;=130,"Im Zielbereich",IF(F90&lt;=180,"Erhöht","Hoch")))))</f>
        <v/>
      </c>
      <c r="H90" s="25"/>
      <c r="I90" s="21"/>
      <c r="J90" s="25"/>
      <c r="K90" s="26"/>
    </row>
    <row r="91" customFormat="false" ht="16.5" hidden="false" customHeight="true" outlineLevel="0" collapsed="false">
      <c r="A91" s="20"/>
      <c r="B91" s="21" t="str">
        <f aca="false">IF(A91="","",CHOOSE(WEEKDAY(A91,2),"Mo","Di","Mi","Do","Fr","Sa","So"))</f>
        <v/>
      </c>
      <c r="C91" s="22"/>
      <c r="D91" s="21"/>
      <c r="E91" s="23"/>
      <c r="F91" s="24"/>
      <c r="G91" s="21" t="str">
        <f aca="false">IF(F91="","",IF(F91&lt;70,"Unterzucker",IF(E91="Nach dem Essen",IF(F91&lt;=180,"Im Zielbereich",IF(F91&lt;=250,"Erhöht","Hoch")),IF(F91&lt;=130,"Im Zielbereich",IF(F91&lt;=180,"Erhöht","Hoch")))))</f>
        <v/>
      </c>
      <c r="H91" s="25"/>
      <c r="I91" s="21"/>
      <c r="J91" s="25"/>
      <c r="K91" s="26"/>
    </row>
    <row r="92" customFormat="false" ht="16.5" hidden="false" customHeight="true" outlineLevel="0" collapsed="false">
      <c r="A92" s="20"/>
      <c r="B92" s="21" t="str">
        <f aca="false">IF(A92="","",CHOOSE(WEEKDAY(A92,2),"Mo","Di","Mi","Do","Fr","Sa","So"))</f>
        <v/>
      </c>
      <c r="C92" s="22"/>
      <c r="D92" s="21"/>
      <c r="E92" s="23"/>
      <c r="F92" s="24"/>
      <c r="G92" s="21" t="str">
        <f aca="false">IF(F92="","",IF(F92&lt;70,"Unterzucker",IF(E92="Nach dem Essen",IF(F92&lt;=180,"Im Zielbereich",IF(F92&lt;=250,"Erhöht","Hoch")),IF(F92&lt;=130,"Im Zielbereich",IF(F92&lt;=180,"Erhöht","Hoch")))))</f>
        <v/>
      </c>
      <c r="H92" s="25"/>
      <c r="I92" s="21"/>
      <c r="J92" s="25"/>
      <c r="K92" s="26"/>
    </row>
    <row r="93" customFormat="false" ht="16.5" hidden="false" customHeight="true" outlineLevel="0" collapsed="false">
      <c r="A93" s="20"/>
      <c r="B93" s="21" t="str">
        <f aca="false">IF(A93="","",CHOOSE(WEEKDAY(A93,2),"Mo","Di","Mi","Do","Fr","Sa","So"))</f>
        <v/>
      </c>
      <c r="C93" s="22"/>
      <c r="D93" s="21"/>
      <c r="E93" s="23"/>
      <c r="F93" s="24"/>
      <c r="G93" s="21" t="str">
        <f aca="false">IF(F93="","",IF(F93&lt;70,"Unterzucker",IF(E93="Nach dem Essen",IF(F93&lt;=180,"Im Zielbereich",IF(F93&lt;=250,"Erhöht","Hoch")),IF(F93&lt;=130,"Im Zielbereich",IF(F93&lt;=180,"Erhöht","Hoch")))))</f>
        <v/>
      </c>
      <c r="H93" s="25"/>
      <c r="I93" s="21"/>
      <c r="J93" s="25"/>
      <c r="K93" s="26"/>
    </row>
    <row r="94" customFormat="false" ht="16.5" hidden="false" customHeight="true" outlineLevel="0" collapsed="false">
      <c r="A94" s="20"/>
      <c r="B94" s="21" t="str">
        <f aca="false">IF(A94="","",CHOOSE(WEEKDAY(A94,2),"Mo","Di","Mi","Do","Fr","Sa","So"))</f>
        <v/>
      </c>
      <c r="C94" s="22"/>
      <c r="D94" s="21"/>
      <c r="E94" s="23"/>
      <c r="F94" s="24"/>
      <c r="G94" s="21" t="str">
        <f aca="false">IF(F94="","",IF(F94&lt;70,"Unterzucker",IF(E94="Nach dem Essen",IF(F94&lt;=180,"Im Zielbereich",IF(F94&lt;=250,"Erhöht","Hoch")),IF(F94&lt;=130,"Im Zielbereich",IF(F94&lt;=180,"Erhöht","Hoch")))))</f>
        <v/>
      </c>
      <c r="H94" s="25"/>
      <c r="I94" s="21"/>
      <c r="J94" s="25"/>
      <c r="K94" s="26"/>
    </row>
    <row r="95" customFormat="false" ht="16.5" hidden="false" customHeight="true" outlineLevel="0" collapsed="false">
      <c r="A95" s="20"/>
      <c r="B95" s="21" t="str">
        <f aca="false">IF(A95="","",CHOOSE(WEEKDAY(A95,2),"Mo","Di","Mi","Do","Fr","Sa","So"))</f>
        <v/>
      </c>
      <c r="C95" s="22"/>
      <c r="D95" s="21"/>
      <c r="E95" s="23"/>
      <c r="F95" s="24"/>
      <c r="G95" s="21" t="str">
        <f aca="false">IF(F95="","",IF(F95&lt;70,"Unterzucker",IF(E95="Nach dem Essen",IF(F95&lt;=180,"Im Zielbereich",IF(F95&lt;=250,"Erhöht","Hoch")),IF(F95&lt;=130,"Im Zielbereich",IF(F95&lt;=180,"Erhöht","Hoch")))))</f>
        <v/>
      </c>
      <c r="H95" s="25"/>
      <c r="I95" s="21"/>
      <c r="J95" s="25"/>
      <c r="K95" s="26"/>
    </row>
    <row r="96" customFormat="false" ht="16.5" hidden="false" customHeight="true" outlineLevel="0" collapsed="false">
      <c r="A96" s="20"/>
      <c r="B96" s="21" t="str">
        <f aca="false">IF(A96="","",CHOOSE(WEEKDAY(A96,2),"Mo","Di","Mi","Do","Fr","Sa","So"))</f>
        <v/>
      </c>
      <c r="C96" s="22"/>
      <c r="D96" s="21"/>
      <c r="E96" s="23"/>
      <c r="F96" s="24"/>
      <c r="G96" s="21" t="str">
        <f aca="false">IF(F96="","",IF(F96&lt;70,"Unterzucker",IF(E96="Nach dem Essen",IF(F96&lt;=180,"Im Zielbereich",IF(F96&lt;=250,"Erhöht","Hoch")),IF(F96&lt;=130,"Im Zielbereich",IF(F96&lt;=180,"Erhöht","Hoch")))))</f>
        <v/>
      </c>
      <c r="H96" s="25"/>
      <c r="I96" s="21"/>
      <c r="J96" s="25"/>
      <c r="K96" s="26"/>
    </row>
    <row r="97" customFormat="false" ht="16.5" hidden="false" customHeight="true" outlineLevel="0" collapsed="false">
      <c r="A97" s="20"/>
      <c r="B97" s="21" t="str">
        <f aca="false">IF(A97="","",CHOOSE(WEEKDAY(A97,2),"Mo","Di","Mi","Do","Fr","Sa","So"))</f>
        <v/>
      </c>
      <c r="C97" s="22"/>
      <c r="D97" s="21"/>
      <c r="E97" s="23"/>
      <c r="F97" s="24"/>
      <c r="G97" s="21" t="str">
        <f aca="false">IF(F97="","",IF(F97&lt;70,"Unterzucker",IF(E97="Nach dem Essen",IF(F97&lt;=180,"Im Zielbereich",IF(F97&lt;=250,"Erhöht","Hoch")),IF(F97&lt;=130,"Im Zielbereich",IF(F97&lt;=180,"Erhöht","Hoch")))))</f>
        <v/>
      </c>
      <c r="H97" s="25"/>
      <c r="I97" s="21"/>
      <c r="J97" s="25"/>
      <c r="K97" s="26"/>
    </row>
    <row r="98" customFormat="false" ht="16.5" hidden="false" customHeight="true" outlineLevel="0" collapsed="false">
      <c r="A98" s="20"/>
      <c r="B98" s="21" t="str">
        <f aca="false">IF(A98="","",CHOOSE(WEEKDAY(A98,2),"Mo","Di","Mi","Do","Fr","Sa","So"))</f>
        <v/>
      </c>
      <c r="C98" s="22"/>
      <c r="D98" s="21"/>
      <c r="E98" s="23"/>
      <c r="F98" s="24"/>
      <c r="G98" s="21" t="str">
        <f aca="false">IF(F98="","",IF(F98&lt;70,"Unterzucker",IF(E98="Nach dem Essen",IF(F98&lt;=180,"Im Zielbereich",IF(F98&lt;=250,"Erhöht","Hoch")),IF(F98&lt;=130,"Im Zielbereich",IF(F98&lt;=180,"Erhöht","Hoch")))))</f>
        <v/>
      </c>
      <c r="H98" s="25"/>
      <c r="I98" s="21"/>
      <c r="J98" s="25"/>
      <c r="K98" s="26"/>
    </row>
    <row r="99" customFormat="false" ht="16.5" hidden="false" customHeight="true" outlineLevel="0" collapsed="false">
      <c r="A99" s="20"/>
      <c r="B99" s="21" t="str">
        <f aca="false">IF(A99="","",CHOOSE(WEEKDAY(A99,2),"Mo","Di","Mi","Do","Fr","Sa","So"))</f>
        <v/>
      </c>
      <c r="C99" s="22"/>
      <c r="D99" s="21"/>
      <c r="E99" s="23"/>
      <c r="F99" s="24"/>
      <c r="G99" s="21" t="str">
        <f aca="false">IF(F99="","",IF(F99&lt;70,"Unterzucker",IF(E99="Nach dem Essen",IF(F99&lt;=180,"Im Zielbereich",IF(F99&lt;=250,"Erhöht","Hoch")),IF(F99&lt;=130,"Im Zielbereich",IF(F99&lt;=180,"Erhöht","Hoch")))))</f>
        <v/>
      </c>
      <c r="H99" s="25"/>
      <c r="I99" s="21"/>
      <c r="J99" s="25"/>
      <c r="K99" s="26"/>
    </row>
    <row r="100" customFormat="false" ht="16.5" hidden="false" customHeight="true" outlineLevel="0" collapsed="false">
      <c r="A100" s="20"/>
      <c r="B100" s="21" t="str">
        <f aca="false">IF(A100="","",CHOOSE(WEEKDAY(A100,2),"Mo","Di","Mi","Do","Fr","Sa","So"))</f>
        <v/>
      </c>
      <c r="C100" s="22"/>
      <c r="D100" s="21"/>
      <c r="E100" s="23"/>
      <c r="F100" s="24"/>
      <c r="G100" s="21" t="str">
        <f aca="false">IF(F100="","",IF(F100&lt;70,"Unterzucker",IF(E100="Nach dem Essen",IF(F100&lt;=180,"Im Zielbereich",IF(F100&lt;=250,"Erhöht","Hoch")),IF(F100&lt;=130,"Im Zielbereich",IF(F100&lt;=180,"Erhöht","Hoch")))))</f>
        <v/>
      </c>
      <c r="H100" s="25"/>
      <c r="I100" s="21"/>
      <c r="J100" s="25"/>
      <c r="K100" s="26"/>
    </row>
    <row r="101" customFormat="false" ht="16.5" hidden="false" customHeight="true" outlineLevel="0" collapsed="false">
      <c r="A101" s="20"/>
      <c r="B101" s="21" t="str">
        <f aca="false">IF(A101="","",CHOOSE(WEEKDAY(A101,2),"Mo","Di","Mi","Do","Fr","Sa","So"))</f>
        <v/>
      </c>
      <c r="C101" s="22"/>
      <c r="D101" s="21"/>
      <c r="E101" s="23"/>
      <c r="F101" s="24"/>
      <c r="G101" s="21" t="str">
        <f aca="false">IF(F101="","",IF(F101&lt;70,"Unterzucker",IF(E101="Nach dem Essen",IF(F101&lt;=180,"Im Zielbereich",IF(F101&lt;=250,"Erhöht","Hoch")),IF(F101&lt;=130,"Im Zielbereich",IF(F101&lt;=180,"Erhöht","Hoch")))))</f>
        <v/>
      </c>
      <c r="H101" s="25"/>
      <c r="I101" s="21"/>
      <c r="J101" s="25"/>
      <c r="K101" s="26"/>
    </row>
    <row r="102" customFormat="false" ht="16.5" hidden="false" customHeight="true" outlineLevel="0" collapsed="false">
      <c r="A102" s="20"/>
      <c r="B102" s="21" t="str">
        <f aca="false">IF(A102="","",CHOOSE(WEEKDAY(A102,2),"Mo","Di","Mi","Do","Fr","Sa","So"))</f>
        <v/>
      </c>
      <c r="C102" s="22"/>
      <c r="D102" s="21"/>
      <c r="E102" s="23"/>
      <c r="F102" s="24"/>
      <c r="G102" s="21" t="str">
        <f aca="false">IF(F102="","",IF(F102&lt;70,"Unterzucker",IF(E102="Nach dem Essen",IF(F102&lt;=180,"Im Zielbereich",IF(F102&lt;=250,"Erhöht","Hoch")),IF(F102&lt;=130,"Im Zielbereich",IF(F102&lt;=180,"Erhöht","Hoch")))))</f>
        <v/>
      </c>
      <c r="H102" s="25"/>
      <c r="I102" s="21"/>
      <c r="J102" s="25"/>
      <c r="K102" s="26"/>
    </row>
    <row r="103" customFormat="false" ht="16.5" hidden="false" customHeight="true" outlineLevel="0" collapsed="false">
      <c r="A103" s="20"/>
      <c r="B103" s="21" t="str">
        <f aca="false">IF(A103="","",CHOOSE(WEEKDAY(A103,2),"Mo","Di","Mi","Do","Fr","Sa","So"))</f>
        <v/>
      </c>
      <c r="C103" s="22"/>
      <c r="D103" s="21"/>
      <c r="E103" s="23"/>
      <c r="F103" s="24"/>
      <c r="G103" s="21" t="str">
        <f aca="false">IF(F103="","",IF(F103&lt;70,"Unterzucker",IF(E103="Nach dem Essen",IF(F103&lt;=180,"Im Zielbereich",IF(F103&lt;=250,"Erhöht","Hoch")),IF(F103&lt;=130,"Im Zielbereich",IF(F103&lt;=180,"Erhöht","Hoch")))))</f>
        <v/>
      </c>
      <c r="H103" s="25"/>
      <c r="I103" s="21"/>
      <c r="J103" s="25"/>
      <c r="K103" s="26"/>
    </row>
    <row r="104" customFormat="false" ht="16.5" hidden="false" customHeight="true" outlineLevel="0" collapsed="false">
      <c r="A104" s="20"/>
      <c r="B104" s="21" t="str">
        <f aca="false">IF(A104="","",CHOOSE(WEEKDAY(A104,2),"Mo","Di","Mi","Do","Fr","Sa","So"))</f>
        <v/>
      </c>
      <c r="C104" s="22"/>
      <c r="D104" s="21"/>
      <c r="E104" s="23"/>
      <c r="F104" s="24"/>
      <c r="G104" s="21" t="str">
        <f aca="false">IF(F104="","",IF(F104&lt;70,"Unterzucker",IF(E104="Nach dem Essen",IF(F104&lt;=180,"Im Zielbereich",IF(F104&lt;=250,"Erhöht","Hoch")),IF(F104&lt;=130,"Im Zielbereich",IF(F104&lt;=180,"Erhöht","Hoch")))))</f>
        <v/>
      </c>
      <c r="H104" s="25"/>
      <c r="I104" s="21"/>
      <c r="J104" s="25"/>
      <c r="K104" s="26"/>
    </row>
    <row r="105" customFormat="false" ht="16.5" hidden="false" customHeight="true" outlineLevel="0" collapsed="false">
      <c r="A105" s="20"/>
      <c r="B105" s="21" t="str">
        <f aca="false">IF(A105="","",CHOOSE(WEEKDAY(A105,2),"Mo","Di","Mi","Do","Fr","Sa","So"))</f>
        <v/>
      </c>
      <c r="C105" s="22"/>
      <c r="D105" s="21"/>
      <c r="E105" s="23"/>
      <c r="F105" s="24"/>
      <c r="G105" s="21" t="str">
        <f aca="false">IF(F105="","",IF(F105&lt;70,"Unterzucker",IF(E105="Nach dem Essen",IF(F105&lt;=180,"Im Zielbereich",IF(F105&lt;=250,"Erhöht","Hoch")),IF(F105&lt;=130,"Im Zielbereich",IF(F105&lt;=180,"Erhöht","Hoch")))))</f>
        <v/>
      </c>
      <c r="H105" s="25"/>
      <c r="I105" s="21"/>
      <c r="J105" s="25"/>
      <c r="K105" s="26"/>
    </row>
    <row r="106" customFormat="false" ht="16.5" hidden="false" customHeight="true" outlineLevel="0" collapsed="false">
      <c r="A106" s="20"/>
      <c r="B106" s="21" t="str">
        <f aca="false">IF(A106="","",CHOOSE(WEEKDAY(A106,2),"Mo","Di","Mi","Do","Fr","Sa","So"))</f>
        <v/>
      </c>
      <c r="C106" s="22"/>
      <c r="D106" s="21"/>
      <c r="E106" s="23"/>
      <c r="F106" s="24"/>
      <c r="G106" s="21" t="str">
        <f aca="false">IF(F106="","",IF(F106&lt;70,"Unterzucker",IF(E106="Nach dem Essen",IF(F106&lt;=180,"Im Zielbereich",IF(F106&lt;=250,"Erhöht","Hoch")),IF(F106&lt;=130,"Im Zielbereich",IF(F106&lt;=180,"Erhöht","Hoch")))))</f>
        <v/>
      </c>
      <c r="H106" s="25"/>
      <c r="I106" s="21"/>
      <c r="J106" s="25"/>
      <c r="K106" s="26"/>
    </row>
    <row r="107" customFormat="false" ht="16.5" hidden="false" customHeight="true" outlineLevel="0" collapsed="false">
      <c r="A107" s="20"/>
      <c r="B107" s="21" t="str">
        <f aca="false">IF(A107="","",CHOOSE(WEEKDAY(A107,2),"Mo","Di","Mi","Do","Fr","Sa","So"))</f>
        <v/>
      </c>
      <c r="C107" s="22"/>
      <c r="D107" s="21"/>
      <c r="E107" s="23"/>
      <c r="F107" s="24"/>
      <c r="G107" s="21" t="str">
        <f aca="false">IF(F107="","",IF(F107&lt;70,"Unterzucker",IF(E107="Nach dem Essen",IF(F107&lt;=180,"Im Zielbereich",IF(F107&lt;=250,"Erhöht","Hoch")),IF(F107&lt;=130,"Im Zielbereich",IF(F107&lt;=180,"Erhöht","Hoch")))))</f>
        <v/>
      </c>
      <c r="H107" s="25"/>
      <c r="I107" s="21"/>
      <c r="J107" s="25"/>
      <c r="K107" s="26"/>
    </row>
    <row r="108" customFormat="false" ht="16.5" hidden="false" customHeight="true" outlineLevel="0" collapsed="false">
      <c r="A108" s="20"/>
      <c r="B108" s="21" t="str">
        <f aca="false">IF(A108="","",CHOOSE(WEEKDAY(A108,2),"Mo","Di","Mi","Do","Fr","Sa","So"))</f>
        <v/>
      </c>
      <c r="C108" s="22"/>
      <c r="D108" s="21"/>
      <c r="E108" s="23"/>
      <c r="F108" s="24"/>
      <c r="G108" s="21" t="str">
        <f aca="false">IF(F108="","",IF(F108&lt;70,"Unterzucker",IF(E108="Nach dem Essen",IF(F108&lt;=180,"Im Zielbereich",IF(F108&lt;=250,"Erhöht","Hoch")),IF(F108&lt;=130,"Im Zielbereich",IF(F108&lt;=180,"Erhöht","Hoch")))))</f>
        <v/>
      </c>
      <c r="H108" s="25"/>
      <c r="I108" s="21"/>
      <c r="J108" s="25"/>
      <c r="K108" s="26"/>
    </row>
    <row r="109" customFormat="false" ht="16.5" hidden="false" customHeight="true" outlineLevel="0" collapsed="false">
      <c r="A109" s="20"/>
      <c r="B109" s="21" t="str">
        <f aca="false">IF(A109="","",CHOOSE(WEEKDAY(A109,2),"Mo","Di","Mi","Do","Fr","Sa","So"))</f>
        <v/>
      </c>
      <c r="C109" s="22"/>
      <c r="D109" s="21"/>
      <c r="E109" s="23"/>
      <c r="F109" s="24"/>
      <c r="G109" s="21" t="str">
        <f aca="false">IF(F109="","",IF(F109&lt;70,"Unterzucker",IF(E109="Nach dem Essen",IF(F109&lt;=180,"Im Zielbereich",IF(F109&lt;=250,"Erhöht","Hoch")),IF(F109&lt;=130,"Im Zielbereich",IF(F109&lt;=180,"Erhöht","Hoch")))))</f>
        <v/>
      </c>
      <c r="H109" s="25"/>
      <c r="I109" s="21"/>
      <c r="J109" s="25"/>
      <c r="K109" s="26"/>
    </row>
    <row r="110" customFormat="false" ht="16.5" hidden="false" customHeight="true" outlineLevel="0" collapsed="false">
      <c r="A110" s="20"/>
      <c r="B110" s="21" t="str">
        <f aca="false">IF(A110="","",CHOOSE(WEEKDAY(A110,2),"Mo","Di","Mi","Do","Fr","Sa","So"))</f>
        <v/>
      </c>
      <c r="C110" s="22"/>
      <c r="D110" s="21"/>
      <c r="E110" s="23"/>
      <c r="F110" s="24"/>
      <c r="G110" s="21" t="str">
        <f aca="false">IF(F110="","",IF(F110&lt;70,"Unterzucker",IF(E110="Nach dem Essen",IF(F110&lt;=180,"Im Zielbereich",IF(F110&lt;=250,"Erhöht","Hoch")),IF(F110&lt;=130,"Im Zielbereich",IF(F110&lt;=180,"Erhöht","Hoch")))))</f>
        <v/>
      </c>
      <c r="H110" s="25"/>
      <c r="I110" s="21"/>
      <c r="J110" s="25"/>
      <c r="K110" s="26"/>
    </row>
    <row r="111" customFormat="false" ht="16.5" hidden="false" customHeight="true" outlineLevel="0" collapsed="false">
      <c r="A111" s="20"/>
      <c r="B111" s="21" t="str">
        <f aca="false">IF(A111="","",CHOOSE(WEEKDAY(A111,2),"Mo","Di","Mi","Do","Fr","Sa","So"))</f>
        <v/>
      </c>
      <c r="C111" s="22"/>
      <c r="D111" s="21"/>
      <c r="E111" s="23"/>
      <c r="F111" s="24"/>
      <c r="G111" s="21" t="str">
        <f aca="false">IF(F111="","",IF(F111&lt;70,"Unterzucker",IF(E111="Nach dem Essen",IF(F111&lt;=180,"Im Zielbereich",IF(F111&lt;=250,"Erhöht","Hoch")),IF(F111&lt;=130,"Im Zielbereich",IF(F111&lt;=180,"Erhöht","Hoch")))))</f>
        <v/>
      </c>
      <c r="H111" s="25"/>
      <c r="I111" s="21"/>
      <c r="J111" s="25"/>
      <c r="K111" s="26"/>
    </row>
    <row r="112" customFormat="false" ht="16.5" hidden="false" customHeight="true" outlineLevel="0" collapsed="false">
      <c r="A112" s="20"/>
      <c r="B112" s="21" t="str">
        <f aca="false">IF(A112="","",CHOOSE(WEEKDAY(A112,2),"Mo","Di","Mi","Do","Fr","Sa","So"))</f>
        <v/>
      </c>
      <c r="C112" s="22"/>
      <c r="D112" s="21"/>
      <c r="E112" s="23"/>
      <c r="F112" s="24"/>
      <c r="G112" s="21" t="str">
        <f aca="false">IF(F112="","",IF(F112&lt;70,"Unterzucker",IF(E112="Nach dem Essen",IF(F112&lt;=180,"Im Zielbereich",IF(F112&lt;=250,"Erhöht","Hoch")),IF(F112&lt;=130,"Im Zielbereich",IF(F112&lt;=180,"Erhöht","Hoch")))))</f>
        <v/>
      </c>
      <c r="H112" s="25"/>
      <c r="I112" s="21"/>
      <c r="J112" s="25"/>
      <c r="K112" s="26"/>
    </row>
    <row r="113" customFormat="false" ht="16.5" hidden="false" customHeight="true" outlineLevel="0" collapsed="false">
      <c r="A113" s="20"/>
      <c r="B113" s="21" t="str">
        <f aca="false">IF(A113="","",CHOOSE(WEEKDAY(A113,2),"Mo","Di","Mi","Do","Fr","Sa","So"))</f>
        <v/>
      </c>
      <c r="C113" s="22"/>
      <c r="D113" s="21"/>
      <c r="E113" s="23"/>
      <c r="F113" s="24"/>
      <c r="G113" s="21" t="str">
        <f aca="false">IF(F113="","",IF(F113&lt;70,"Unterzucker",IF(E113="Nach dem Essen",IF(F113&lt;=180,"Im Zielbereich",IF(F113&lt;=250,"Erhöht","Hoch")),IF(F113&lt;=130,"Im Zielbereich",IF(F113&lt;=180,"Erhöht","Hoch")))))</f>
        <v/>
      </c>
      <c r="H113" s="25"/>
      <c r="I113" s="21"/>
      <c r="J113" s="25"/>
      <c r="K113" s="26"/>
    </row>
    <row r="114" customFormat="false" ht="16.5" hidden="false" customHeight="true" outlineLevel="0" collapsed="false">
      <c r="A114" s="20"/>
      <c r="B114" s="21" t="str">
        <f aca="false">IF(A114="","",CHOOSE(WEEKDAY(A114,2),"Mo","Di","Mi","Do","Fr","Sa","So"))</f>
        <v/>
      </c>
      <c r="C114" s="22"/>
      <c r="D114" s="21"/>
      <c r="E114" s="23"/>
      <c r="F114" s="24"/>
      <c r="G114" s="21" t="str">
        <f aca="false">IF(F114="","",IF(F114&lt;70,"Unterzucker",IF(E114="Nach dem Essen",IF(F114&lt;=180,"Im Zielbereich",IF(F114&lt;=250,"Erhöht","Hoch")),IF(F114&lt;=130,"Im Zielbereich",IF(F114&lt;=180,"Erhöht","Hoch")))))</f>
        <v/>
      </c>
      <c r="H114" s="25"/>
      <c r="I114" s="21"/>
      <c r="J114" s="25"/>
      <c r="K114" s="26"/>
    </row>
  </sheetData>
  <autoFilter ref="A14:K114"/>
  <mergeCells count="27">
    <mergeCell ref="A1:K1"/>
    <mergeCell ref="A2:K2"/>
    <mergeCell ref="A4:F4"/>
    <mergeCell ref="G4:K4"/>
    <mergeCell ref="B5:C5"/>
    <mergeCell ref="E5:F5"/>
    <mergeCell ref="G5:K5"/>
    <mergeCell ref="B6:C6"/>
    <mergeCell ref="E6:F6"/>
    <mergeCell ref="G6:K6"/>
    <mergeCell ref="B7:C7"/>
    <mergeCell ref="E7:F7"/>
    <mergeCell ref="G7:K7"/>
    <mergeCell ref="A9:B9"/>
    <mergeCell ref="C9:D9"/>
    <mergeCell ref="E9:F9"/>
    <mergeCell ref="G9:H9"/>
    <mergeCell ref="I9:K9"/>
    <mergeCell ref="A10:B10"/>
    <mergeCell ref="C10:D10"/>
    <mergeCell ref="E10:F10"/>
    <mergeCell ref="G10:H10"/>
    <mergeCell ref="I10:K10"/>
    <mergeCell ref="I11:K11"/>
    <mergeCell ref="B13:C13"/>
    <mergeCell ref="F13:G13"/>
    <mergeCell ref="H13:K13"/>
  </mergeCells>
  <conditionalFormatting sqref="G15:G114">
    <cfRule type="cellIs" priority="2" operator="equal" aboveAverage="0" equalAverage="0" bottom="0" percent="0" rank="0" text="" dxfId="11">
      <formula>"Im Zielbereich"</formula>
    </cfRule>
    <cfRule type="cellIs" priority="3" operator="equal" aboveAverage="0" equalAverage="0" bottom="0" percent="0" rank="0" text="" dxfId="12">
      <formula>"Erhöht"</formula>
    </cfRule>
    <cfRule type="cellIs" priority="4" operator="equal" aboveAverage="0" equalAverage="0" bottom="0" percent="0" rank="0" text="" dxfId="13">
      <formula>"Hoch"</formula>
    </cfRule>
    <cfRule type="cellIs" priority="5" operator="equal" aboveAverage="0" equalAverage="0" bottom="0" percent="0" rank="0" text="" dxfId="14">
      <formula>"Unterzucker"</formula>
    </cfRule>
  </conditionalFormatting>
  <conditionalFormatting sqref="A15:K114">
    <cfRule type="expression" priority="6" aboveAverage="0" equalAverage="0" bottom="0" percent="0" rank="0" text="" dxfId="15">
      <formula>MOD(ROW(),2)=0</formula>
    </cfRule>
  </conditionalFormatting>
  <dataValidations count="3">
    <dataValidation allowBlank="true" errorStyle="stop" operator="between" showDropDown="false" showErrorMessage="false" showInputMessage="false" sqref="D15:D114" type="list">
      <formula1>"Morgens,Vormittags,Mittags,Nachmittags,Abends,Nachts"</formula1>
      <formula2>0</formula2>
    </dataValidation>
    <dataValidation allowBlank="true" errorStyle="stop" operator="between" showDropDown="false" showErrorMessage="false" showInputMessage="false" sqref="E15:E114" type="list">
      <formula1>"Nüchtern,Vor dem Essen,Nach dem Essen,Vor dem Schlafengehen,Sport,Sonstiges"</formula1>
      <formula2>0</formula2>
    </dataValidation>
    <dataValidation allowBlank="true" errorStyle="stop" operator="between" showDropDown="false" showErrorMessage="false" showInputMessage="false" sqref="I15:I114" type="list">
      <formula1>"Bolus (schnell),Basal (lang),Mischinsulin,–"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707F"/>
    <pageSetUpPr fitToPage="false"/>
  </sheetPr>
  <dimension ref="A1:I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5"/>
    <col collapsed="false" customWidth="true" hidden="false" outlineLevel="0" max="3" min="3" style="0" width="12"/>
    <col collapsed="false" customWidth="true" hidden="false" outlineLevel="0" max="4" min="4" style="0" width="3"/>
    <col collapsed="false" customWidth="true" hidden="false" outlineLevel="0" max="9" min="5" style="0" width="12"/>
  </cols>
  <sheetData>
    <row r="1" customFormat="false" ht="31.5" hidden="false" customHeight="true" outlineLevel="0" collapsed="false">
      <c r="A1" s="27" t="s">
        <v>74</v>
      </c>
      <c r="B1" s="27"/>
      <c r="C1" s="27"/>
      <c r="D1" s="27"/>
      <c r="E1" s="27"/>
      <c r="F1" s="27"/>
      <c r="G1" s="27"/>
      <c r="H1" s="27"/>
      <c r="I1" s="27"/>
    </row>
    <row r="2" customFormat="false" ht="18" hidden="false" customHeight="true" outlineLevel="0" collapsed="false">
      <c r="A2" s="28" t="s">
        <v>75</v>
      </c>
      <c r="B2" s="28"/>
      <c r="C2" s="28"/>
      <c r="D2" s="28"/>
      <c r="E2" s="28"/>
      <c r="F2" s="28"/>
      <c r="G2" s="28"/>
      <c r="H2" s="28"/>
      <c r="I2" s="28"/>
    </row>
    <row r="3" customFormat="false" ht="7.5" hidden="false" customHeight="true" outlineLevel="0" collapsed="false"/>
    <row r="4" customFormat="false" ht="15" hidden="false" customHeight="false" outlineLevel="0" collapsed="false">
      <c r="A4" s="3" t="s">
        <v>76</v>
      </c>
      <c r="B4" s="3"/>
      <c r="C4" s="3"/>
    </row>
    <row r="5" customFormat="false" ht="15" hidden="false" customHeight="false" outlineLevel="0" collapsed="false">
      <c r="A5" s="29" t="s">
        <v>38</v>
      </c>
      <c r="B5" s="29" t="s">
        <v>77</v>
      </c>
      <c r="C5" s="29" t="s">
        <v>78</v>
      </c>
    </row>
    <row r="6" customFormat="false" ht="15" hidden="false" customHeight="false" outlineLevel="0" collapsed="false">
      <c r="A6" s="23" t="s">
        <v>46</v>
      </c>
      <c r="B6" s="30" t="n">
        <f aca="false">IFERROR(ROUND(AVERAGEIFS('Blutzucker-Tagebuch'!$F$15:$F$1000,'Blutzucker-Tagebuch'!$D$15:$D$1000,A6),0),"–")</f>
        <v>117</v>
      </c>
      <c r="C6" s="31" t="n">
        <f aca="false">COUNTIFS('Blutzucker-Tagebuch'!$D$15:$D$1000,A6)</f>
        <v>14</v>
      </c>
    </row>
    <row r="7" customFormat="false" ht="15" hidden="false" customHeight="false" outlineLevel="0" collapsed="false">
      <c r="A7" s="23" t="s">
        <v>57</v>
      </c>
      <c r="B7" s="30" t="n">
        <f aca="false">IFERROR(ROUND(AVERAGEIFS('Blutzucker-Tagebuch'!$F$15:$F$1000,'Blutzucker-Tagebuch'!$D$15:$D$1000,A7),0),"–")</f>
        <v>127</v>
      </c>
      <c r="C7" s="31" t="n">
        <f aca="false">COUNTIFS('Blutzucker-Tagebuch'!$D$15:$D$1000,A7)</f>
        <v>3</v>
      </c>
    </row>
    <row r="8" customFormat="false" ht="15" hidden="false" customHeight="false" outlineLevel="0" collapsed="false">
      <c r="A8" s="23" t="s">
        <v>49</v>
      </c>
      <c r="B8" s="30" t="n">
        <f aca="false">IFERROR(ROUND(AVERAGEIFS('Blutzucker-Tagebuch'!$F$15:$F$1000,'Blutzucker-Tagebuch'!$D$15:$D$1000,A8),0),"–")</f>
        <v>173</v>
      </c>
      <c r="C8" s="31" t="n">
        <f aca="false">COUNTIFS('Blutzucker-Tagebuch'!$D$15:$D$1000,A8)</f>
        <v>14</v>
      </c>
    </row>
    <row r="9" customFormat="false" ht="15" hidden="false" customHeight="false" outlineLevel="0" collapsed="false">
      <c r="A9" s="23" t="s">
        <v>60</v>
      </c>
      <c r="B9" s="30" t="n">
        <f aca="false">IFERROR(ROUND(AVERAGEIFS('Blutzucker-Tagebuch'!$F$15:$F$1000,'Blutzucker-Tagebuch'!$D$15:$D$1000,A9),0),"–")</f>
        <v>106</v>
      </c>
      <c r="C9" s="31" t="n">
        <f aca="false">COUNTIFS('Blutzucker-Tagebuch'!$D$15:$D$1000,A9)</f>
        <v>4</v>
      </c>
    </row>
    <row r="10" customFormat="false" ht="15" hidden="false" customHeight="false" outlineLevel="0" collapsed="false">
      <c r="A10" s="23" t="s">
        <v>53</v>
      </c>
      <c r="B10" s="30" t="n">
        <f aca="false">IFERROR(ROUND(AVERAGEIFS('Blutzucker-Tagebuch'!$F$15:$F$1000,'Blutzucker-Tagebuch'!$D$15:$D$1000,A10),0),"–")</f>
        <v>139</v>
      </c>
      <c r="C10" s="31" t="n">
        <f aca="false">COUNTIFS('Blutzucker-Tagebuch'!$D$15:$D$1000,A10)</f>
        <v>10</v>
      </c>
    </row>
    <row r="11" customFormat="false" ht="15" hidden="false" customHeight="false" outlineLevel="0" collapsed="false">
      <c r="A11" s="23" t="s">
        <v>55</v>
      </c>
      <c r="B11" s="30" t="n">
        <f aca="false">IFERROR(ROUND(AVERAGEIFS('Blutzucker-Tagebuch'!$F$15:$F$1000,'Blutzucker-Tagebuch'!$D$15:$D$1000,A11),0),"–")</f>
        <v>131</v>
      </c>
      <c r="C11" s="31" t="n">
        <f aca="false">COUNTIFS('Blutzucker-Tagebuch'!$D$15:$D$1000,A11)</f>
        <v>6</v>
      </c>
    </row>
    <row r="13" customFormat="false" ht="15" hidden="false" customHeight="false" outlineLevel="0" collapsed="false">
      <c r="A13" s="3" t="s">
        <v>79</v>
      </c>
      <c r="B13" s="3"/>
      <c r="C13" s="3"/>
    </row>
    <row r="14" customFormat="false" ht="15" hidden="false" customHeight="false" outlineLevel="0" collapsed="false">
      <c r="A14" s="29" t="s">
        <v>41</v>
      </c>
      <c r="B14" s="29" t="s">
        <v>80</v>
      </c>
      <c r="C14" s="29" t="s">
        <v>81</v>
      </c>
    </row>
    <row r="15" customFormat="false" ht="15" hidden="false" customHeight="false" outlineLevel="0" collapsed="false">
      <c r="A15" s="32" t="s">
        <v>30</v>
      </c>
      <c r="B15" s="24" t="n">
        <f aca="false">COUNTIF('Blutzucker-Tagebuch'!$G$15:$G$1000,"Im Zielbereich")</f>
        <v>36</v>
      </c>
      <c r="C15" s="33" t="n">
        <f aca="false">IFERROR(COUNTIF('Blutzucker-Tagebuch'!$G$15:$G$1000,"Im Zielbereich")/COUNT('Blutzucker-Tagebuch'!$F$15:$F$1000),"–")</f>
        <v>0.705882352941177</v>
      </c>
    </row>
    <row r="16" customFormat="false" ht="15" hidden="false" customHeight="false" outlineLevel="0" collapsed="false">
      <c r="A16" s="34" t="s">
        <v>31</v>
      </c>
      <c r="B16" s="24" t="n">
        <f aca="false">COUNTIF('Blutzucker-Tagebuch'!$G$15:$G$1000,"Erhöht")</f>
        <v>13</v>
      </c>
      <c r="C16" s="33" t="n">
        <f aca="false">IFERROR(COUNTIF('Blutzucker-Tagebuch'!$G$15:$G$1000,"Erhöht")/COUNT('Blutzucker-Tagebuch'!$F$15:$F$1000),"–")</f>
        <v>0.254901960784314</v>
      </c>
    </row>
    <row r="17" customFormat="false" ht="15" hidden="false" customHeight="false" outlineLevel="0" collapsed="false">
      <c r="A17" s="35" t="s">
        <v>32</v>
      </c>
      <c r="B17" s="24" t="n">
        <f aca="false">COUNTIF('Blutzucker-Tagebuch'!$G$15:$G$1000,"Hoch")</f>
        <v>0</v>
      </c>
      <c r="C17" s="33" t="n">
        <f aca="false">IFERROR(COUNTIF('Blutzucker-Tagebuch'!$G$15:$G$1000,"Hoch")/COUNT('Blutzucker-Tagebuch'!$F$15:$F$1000),"–")</f>
        <v>0</v>
      </c>
    </row>
    <row r="18" customFormat="false" ht="15" hidden="false" customHeight="false" outlineLevel="0" collapsed="false">
      <c r="A18" s="36" t="s">
        <v>33</v>
      </c>
      <c r="B18" s="24" t="n">
        <f aca="false">COUNTIF('Blutzucker-Tagebuch'!$G$15:$G$1000,"Unterzucker")</f>
        <v>2</v>
      </c>
      <c r="C18" s="33" t="n">
        <f aca="false">IFERROR(COUNTIF('Blutzucker-Tagebuch'!$G$15:$G$1000,"Unterzucker")/COUNT('Blutzucker-Tagebuch'!$F$15:$F$1000),"–")</f>
        <v>0.0392156862745098</v>
      </c>
    </row>
    <row r="21" customFormat="false" ht="15" hidden="false" customHeight="true" outlineLevel="0" collapsed="false">
      <c r="A21" s="37" t="s">
        <v>82</v>
      </c>
      <c r="B21" s="37"/>
      <c r="C21" s="37"/>
    </row>
    <row r="22" customFormat="false" ht="15" hidden="false" customHeight="false" outlineLevel="0" collapsed="false">
      <c r="A22" s="37"/>
      <c r="B22" s="37"/>
      <c r="C22" s="37"/>
    </row>
    <row r="23" customFormat="false" ht="15" hidden="false" customHeight="false" outlineLevel="0" collapsed="false">
      <c r="A23" s="37"/>
      <c r="B23" s="37"/>
      <c r="C23" s="37"/>
    </row>
    <row r="24" customFormat="false" ht="15" hidden="false" customHeight="false" outlineLevel="0" collapsed="false">
      <c r="A24" s="37"/>
      <c r="B24" s="37"/>
      <c r="C24" s="37"/>
    </row>
  </sheetData>
  <mergeCells count="5">
    <mergeCell ref="A1:I1"/>
    <mergeCell ref="A2:I2"/>
    <mergeCell ref="A4:C4"/>
    <mergeCell ref="A13:C13"/>
    <mergeCell ref="A21:C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2026-09-30T05:18:27Z</dcterms:created>
  <dc:creator>openpyxl</dc:creator>
  <dc:description/>
  <dc:language>en-US</dc:language>
  <cp:lastModifiedBy/>
  <dcterms:modified xsi:type="dcterms:W3CDTF">2026-09-30T07:18:29Z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