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Trainingsplan" sheetId="2" state="visible" r:id="rId4"/>
    <sheet name="Trainingslog" sheetId="3" state="visible" r:id="rId5"/>
    <sheet name="Übungskatalo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<sst xmlns="http://schemas.openxmlformats.org/spreadsheetml/2006/main" count="232" uniqueCount="107">
  <si>
    <t xml:space="preserve">TRAININGSPLAN 2027</t>
  </si>
  <si>
    <t xml:space="preserve">Persönlicher Trainings- und Fortschrittsplaner  ·  Zeitraum: Januar – Dezember 2027</t>
  </si>
  <si>
    <t xml:space="preserve">MEIN PROFIL</t>
  </si>
  <si>
    <t xml:space="preserve">Name</t>
  </si>
  <si>
    <t xml:space="preserve">Max Mustermann</t>
  </si>
  <si>
    <t xml:space="preserve">Trainingsziel</t>
  </si>
  <si>
    <t xml:space="preserve">Muskelaufbau</t>
  </si>
  <si>
    <t xml:space="preserve">Trainingsstufe</t>
  </si>
  <si>
    <t xml:space="preserve">Fortgeschritten</t>
  </si>
  <si>
    <t xml:space="preserve">Trainingstage / Woche</t>
  </si>
  <si>
    <t xml:space="preserve">Start</t>
  </si>
  <si>
    <t xml:space="preserve">Ende</t>
  </si>
  <si>
    <t xml:space="preserve">AUF EINEN BLICK</t>
  </si>
  <si>
    <t xml:space="preserve">Übungen im Plan</t>
  </si>
  <si>
    <t xml:space="preserve">Erledigte Einheiten</t>
  </si>
  <si>
    <t xml:space="preserve">Abschlussquote</t>
  </si>
  <si>
    <t xml:space="preserve">Gesamtvolumen</t>
  </si>
  <si>
    <t xml:space="preserve">TRAININGSTAGE IM ÜBERBLICK</t>
  </si>
  <si>
    <t xml:space="preserve">Trainingstag</t>
  </si>
  <si>
    <t xml:space="preserve">Übungen</t>
  </si>
  <si>
    <t xml:space="preserve">Sätze gesamt</t>
  </si>
  <si>
    <t xml:space="preserve">Volumen (geplant)</t>
  </si>
  <si>
    <t xml:space="preserve">Tag A · Oberkörper – Druck</t>
  </si>
  <si>
    <t xml:space="preserve">Tag B · Oberkörper – Zug</t>
  </si>
  <si>
    <t xml:space="preserve">Tag C · Beine &amp; Rumpf</t>
  </si>
  <si>
    <t xml:space="preserve">Gesamt / Woche</t>
  </si>
  <si>
    <t xml:space="preserve">SO NUTZT DU DIESE VORLAGE</t>
  </si>
  <si>
    <t xml:space="preserve">1.</t>
  </si>
  <si>
    <t xml:space="preserve">Trage im Blatt »Trainingsplan« deine Übungen je Trainingstag ein – die Übung wählst du bequem aus der Liste.</t>
  </si>
  <si>
    <t xml:space="preserve">2.</t>
  </si>
  <si>
    <t xml:space="preserve">Dokumentiere jede Einheit im Blatt »Trainingslog«. Volumen und 1RM werden automatisch berechnet.</t>
  </si>
  <si>
    <t xml:space="preserve">3.</t>
  </si>
  <si>
    <t xml:space="preserve">Diese Übersicht aktualisiert alle Kennzahlen von selbst – du musst hier nur dein Profil pflegen.</t>
  </si>
  <si>
    <t xml:space="preserve">Eingabe</t>
  </si>
  <si>
    <t xml:space="preserve">→ von dir auszufüllen</t>
  </si>
  <si>
    <t xml:space="preserve">Automatisch</t>
  </si>
  <si>
    <t xml:space="preserve">→ berechnet sich selbst, bitte nicht überschreiben</t>
  </si>
  <si>
    <t xml:space="preserve">WOCHEN-TRAININGSPLAN 2027</t>
  </si>
  <si>
    <t xml:space="preserve">Struktur deiner Trainingswoche · gelb hinterlegte Zellen ausfüllen · graue Spalten berechnen sich automatisch.</t>
  </si>
  <si>
    <t xml:space="preserve">Übung</t>
  </si>
  <si>
    <t xml:space="preserve">Muskelgruppe</t>
  </si>
  <si>
    <t xml:space="preserve">Sätze</t>
  </si>
  <si>
    <t xml:space="preserve">Wiederhol.</t>
  </si>
  <si>
    <t xml:space="preserve">Zielgewicht</t>
  </si>
  <si>
    <t xml:space="preserve">Pause</t>
  </si>
  <si>
    <t xml:space="preserve">Volumen</t>
  </si>
  <si>
    <t xml:space="preserve">Notiz</t>
  </si>
  <si>
    <t xml:space="preserve">Tag A</t>
  </si>
  <si>
    <t xml:space="preserve">Bankdrücken</t>
  </si>
  <si>
    <t xml:space="preserve">Kontrollierte Bewegung</t>
  </si>
  <si>
    <t xml:space="preserve">Schrägbankdrücken</t>
  </si>
  <si>
    <t xml:space="preserve">Obere Brust betonen</t>
  </si>
  <si>
    <t xml:space="preserve">Schulterdrücken</t>
  </si>
  <si>
    <t xml:space="preserve">Seitheben</t>
  </si>
  <si>
    <t xml:space="preserve">Sauber, nicht schwingen</t>
  </si>
  <si>
    <t xml:space="preserve">Trizepsdrücken</t>
  </si>
  <si>
    <t xml:space="preserve">Butterfly</t>
  </si>
  <si>
    <t xml:space="preserve">Als Abschluss</t>
  </si>
  <si>
    <t xml:space="preserve">Tag B</t>
  </si>
  <si>
    <t xml:space="preserve">Kreuzheben</t>
  </si>
  <si>
    <t xml:space="preserve">Rücken gerade halten</t>
  </si>
  <si>
    <t xml:space="preserve">Latzug</t>
  </si>
  <si>
    <t xml:space="preserve">Rudern vorgebeugt</t>
  </si>
  <si>
    <t xml:space="preserve">Schulterblätter zusammen</t>
  </si>
  <si>
    <t xml:space="preserve">Klimmzüge</t>
  </si>
  <si>
    <t xml:space="preserve">Mit Körpergewicht</t>
  </si>
  <si>
    <t xml:space="preserve">Bizeps-Curls</t>
  </si>
  <si>
    <t xml:space="preserve">Face Pulls</t>
  </si>
  <si>
    <t xml:space="preserve">Für gesunde Schultern</t>
  </si>
  <si>
    <t xml:space="preserve">Tag C</t>
  </si>
  <si>
    <t xml:space="preserve">Kniebeuge</t>
  </si>
  <si>
    <t xml:space="preserve">Tiefe beachten</t>
  </si>
  <si>
    <t xml:space="preserve">Beinpresse</t>
  </si>
  <si>
    <t xml:space="preserve">Ausfallschritte</t>
  </si>
  <si>
    <t xml:space="preserve">Pro Bein</t>
  </si>
  <si>
    <t xml:space="preserve">Beinbeuger</t>
  </si>
  <si>
    <t xml:space="preserve">Beinstrecker</t>
  </si>
  <si>
    <t xml:space="preserve">Wadenheben</t>
  </si>
  <si>
    <t xml:space="preserve">Volle Streckung</t>
  </si>
  <si>
    <t xml:space="preserve">TRAININGSLOG &amp; FORTSCHRITT 2027</t>
  </si>
  <si>
    <t xml:space="preserve">Trage nach jeder Einheit deine tatsächlichen Werte ein · Volumen und geschätztes 1RM berechnen sich automatisch.</t>
  </si>
  <si>
    <t xml:space="preserve">Datum</t>
  </si>
  <si>
    <t xml:space="preserve">Gewicht</t>
  </si>
  <si>
    <t xml:space="preserve">1RM (Schätzung)</t>
  </si>
  <si>
    <t xml:space="preserve">RPE</t>
  </si>
  <si>
    <t xml:space="preserve">Status</t>
  </si>
  <si>
    <t xml:space="preserve">Erledigt</t>
  </si>
  <si>
    <t xml:space="preserve">Ausgefallen</t>
  </si>
  <si>
    <t xml:space="preserve">ÜBUNGSKATALOG</t>
  </si>
  <si>
    <t xml:space="preserve">Referenzbibliothek – speist die Auswahllisten in »Trainingsplan« und »Trainingslog«.</t>
  </si>
  <si>
    <t xml:space="preserve">Kategorie</t>
  </si>
  <si>
    <t xml:space="preserve">Equipment</t>
  </si>
  <si>
    <t xml:space="preserve">Brust</t>
  </si>
  <si>
    <t xml:space="preserve">Grundübung</t>
  </si>
  <si>
    <t xml:space="preserve">Langhantel</t>
  </si>
  <si>
    <t xml:space="preserve">Isolation</t>
  </si>
  <si>
    <t xml:space="preserve">Maschine</t>
  </si>
  <si>
    <t xml:space="preserve">Schultern</t>
  </si>
  <si>
    <t xml:space="preserve">Kurzhantel</t>
  </si>
  <si>
    <t xml:space="preserve">Kabelzug</t>
  </si>
  <si>
    <t xml:space="preserve">Rücken</t>
  </si>
  <si>
    <t xml:space="preserve">Körpergewicht</t>
  </si>
  <si>
    <t xml:space="preserve">Arme</t>
  </si>
  <si>
    <t xml:space="preserve">Beine</t>
  </si>
  <si>
    <t xml:space="preserve">Plank</t>
  </si>
  <si>
    <t xml:space="preserve">Rumpf</t>
  </si>
  <si>
    <t xml:space="preserve">Crunches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</si>
</sst>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\.mm\.yyyy"/>
    <numFmt numFmtId="166" formatCode="0"/>
    <numFmt numFmtId="167" formatCode="0%"/>
    <numFmt numFmtId="168" formatCode="#,##0&quot; kg&quot;"/>
    <numFmt numFmtId="169" formatCode="General"/>
    <numFmt numFmtId="170" formatCode="0.#&quot; kg&quot;"/>
    <numFmt numFmtId="171" formatCode="0&quot; s&quot;"/>
    <numFmt numFmtId="172" formatCode="0.0&quot; kg&quot;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i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"/>
      <color rgb="FF6C7A80"/>
      <name val="Calibri"/>
      <family val="0"/>
      <charset val="1"/>
    </font>
    <font>
      <b val="true"/>
      <sz val="11"/>
      <color rgb="FF233238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22"/>
      <color rgb="FF0E3A4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E3A43"/>
      <name val="Calibri"/>
      <family val="0"/>
      <charset val="1"/>
    </font>
    <font>
      <sz val="11"/>
      <color rgb="FF233238"/>
      <name val="Calibri"/>
      <family val="0"/>
      <charset val="1"/>
    </font>
    <font>
      <b val="true"/>
      <sz val="11"/>
      <color rgb="FFB9722C"/>
      <name val="Calibri"/>
      <family val="0"/>
      <charset val="1"/>
    </font>
    <font>
      <sz val="10"/>
      <color rgb="FF233238"/>
      <name val="Calibri"/>
      <family val="0"/>
      <charset val="1"/>
    </font>
    <font>
      <b val="true"/>
      <sz val="9"/>
      <color rgb="FFB9722C"/>
      <name val="Calibri"/>
      <family val="0"/>
      <charset val="1"/>
    </font>
    <font>
      <i val="true"/>
      <sz val="9"/>
      <color rgb="FF6C7A80"/>
      <name val="Calibri"/>
      <family val="0"/>
      <charset val="1"/>
    </font>
    <font>
      <b val="true"/>
      <sz val="9"/>
      <color rgb="FF6C7A80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i val="true"/>
      <sz val="10"/>
      <color rgb="FF6C7A80"/>
      <name val="Calibri"/>
      <family val="0"/>
      <charset val="1"/>
    </font>
    <font>
      <sz val="11"/>
      <color rgb="FF6C7A80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E3A43"/>
        <bgColor rgb="FF14454F"/>
      </patternFill>
    </fill>
    <fill>
      <patternFill patternType="solid">
        <fgColor rgb="FF2E7D8A"/>
        <bgColor rgb="FF3E8E9C"/>
      </patternFill>
    </fill>
    <fill>
      <patternFill patternType="solid">
        <fgColor rgb="FF14454F"/>
        <bgColor rgb="FF0E3A43"/>
      </patternFill>
    </fill>
    <fill>
      <patternFill patternType="solid">
        <fgColor rgb="FFDCEAEC"/>
        <bgColor rgb="FFE4F2EA"/>
      </patternFill>
    </fill>
    <fill>
      <patternFill patternType="solid">
        <fgColor rgb="FFFFF7E9"/>
        <bgColor rgb="FFFAEEDD"/>
      </patternFill>
    </fill>
    <fill>
      <patternFill patternType="solid">
        <fgColor rgb="FFFAEEDD"/>
        <bgColor rgb="FFF6E5E2"/>
      </patternFill>
    </fill>
    <fill>
      <patternFill patternType="solid">
        <fgColor rgb="FFFFFFFF"/>
        <bgColor rgb="FFFFF7E9"/>
      </patternFill>
    </fill>
    <fill>
      <patternFill patternType="solid">
        <fgColor rgb="FFEFF5F6"/>
        <bgColor rgb="FFF2F5F6"/>
      </patternFill>
    </fill>
    <fill>
      <patternFill patternType="solid">
        <fgColor rgb="FFF2F5F6"/>
        <bgColor rgb="FFEFF5F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9D6D9"/>
      </left>
      <right/>
      <top style="thin">
        <color rgb="FFC9D6D9"/>
      </top>
      <bottom style="thin">
        <color rgb="FFC9D6D9"/>
      </bottom>
      <diagonal/>
    </border>
    <border diagonalUp="false" diagonalDown="false">
      <left style="thin">
        <color rgb="FFC9D6D9"/>
      </left>
      <right style="thin">
        <color rgb="FFC9D6D9"/>
      </right>
      <top style="thin">
        <color rgb="FFC9D6D9"/>
      </top>
      <bottom style="thin">
        <color rgb="FFC9D6D9"/>
      </bottom>
      <diagonal/>
    </border>
    <border diagonalUp="false" diagonalDown="false">
      <left style="medium">
        <color rgb="FFD98A3D"/>
      </left>
      <right style="medium">
        <color rgb="FFD98A3D"/>
      </right>
      <top style="medium">
        <color rgb="FFD98A3D"/>
      </top>
      <bottom style="medium">
        <color rgb="FFD98A3D"/>
      </bottom>
      <diagonal/>
    </border>
    <border diagonalUp="false" diagonalDown="false">
      <left style="thin">
        <color rgb="FF14454F"/>
      </left>
      <right/>
      <top style="thin">
        <color rgb="FF14454F"/>
      </top>
      <bottom style="thin">
        <color rgb="FF14454F"/>
      </bottom>
      <diagonal/>
    </border>
    <border diagonalUp="false" diagonalDown="false">
      <left style="thin">
        <color rgb="FFD98A3D"/>
      </left>
      <right/>
      <top style="thin">
        <color rgb="FFD98A3D"/>
      </top>
      <bottom style="thin">
        <color rgb="FFD98A3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1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6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1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2F7D53"/>
      </font>
      <fill>
        <patternFill>
          <bgColor rgb="FFE4F2EA"/>
        </patternFill>
      </fill>
    </dxf>
    <dxf>
      <font>
        <name val="Calibri"/>
        <charset val="1"/>
        <family val="0"/>
        <b val="1"/>
        <color rgb="FFB44B3F"/>
      </font>
      <fill>
        <patternFill>
          <bgColor rgb="FFF6E5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9722C"/>
      <rgbColor rgb="FF800080"/>
      <rgbColor rgb="FF2E7D8A"/>
      <rgbColor rgb="FFF2F5F6"/>
      <rgbColor rgb="FF6C7A80"/>
      <rgbColor rgb="FF9999FF"/>
      <rgbColor rgb="FFB44B3F"/>
      <rgbColor rgb="FFFFF7E9"/>
      <rgbColor rgb="FFE4F2EA"/>
      <rgbColor rgb="FF660066"/>
      <rgbColor rgb="FFFF8080"/>
      <rgbColor rgb="FF0066CC"/>
      <rgbColor rgb="FFC9D6D9"/>
      <rgbColor rgb="FF000080"/>
      <rgbColor rgb="FFFF00FF"/>
      <rgbColor rgb="FFFFFF00"/>
      <rgbColor rgb="FF00FFFF"/>
      <rgbColor rgb="FF800080"/>
      <rgbColor rgb="FF800000"/>
      <rgbColor rgb="FF2F7D53"/>
      <rgbColor rgb="FF0000FF"/>
      <rgbColor rgb="FF00CCFF"/>
      <rgbColor rgb="FFDCEAEC"/>
      <rgbColor rgb="FFEFF5F6"/>
      <rgbColor rgb="FFFAEEDD"/>
      <rgbColor rgb="FF99CCFF"/>
      <rgbColor rgb="FFFF99CC"/>
      <rgbColor rgb="FFCC99FF"/>
      <rgbColor rgb="FFF6E5E2"/>
      <rgbColor rgb="FF3366FF"/>
      <rgbColor rgb="FF33CCCC"/>
      <rgbColor rgb="FF99CC00"/>
      <rgbColor rgb="FFFFCC00"/>
      <rgbColor rgb="FFD98A3D"/>
      <rgbColor rgb="FFFF6600"/>
      <rgbColor rgb="FF666699"/>
      <rgbColor rgb="FF969696"/>
      <rgbColor rgb="FF0E3A43"/>
      <rgbColor rgb="FF3E8E9C"/>
      <rgbColor rgb="FF14454F"/>
      <rgbColor rgb="FF333300"/>
      <rgbColor rgb="FF993300"/>
      <rgbColor rgb="FF993366"/>
      <rgbColor rgb="FF333399"/>
      <rgbColor rgb="FF233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A43"/>
    <pageSetUpPr fitToPage="true"/>
  </sheetPr>
  <dimension ref="B2:M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0.6"/>
    <col collapsed="false" customWidth="true" hidden="false" outlineLevel="0" max="14" min="14" style="0" width="2.5"/>
  </cols>
  <sheetData>
    <row r="2" customFormat="false" ht="25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1.75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19.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customFormat="false" ht="21.75" hidden="false" customHeight="true" outlineLevel="0" collapsed="false">
      <c r="B6" s="3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customFormat="false" ht="21.75" hidden="false" customHeight="true" outlineLevel="0" collapsed="false">
      <c r="B7" s="4" t="s">
        <v>3</v>
      </c>
      <c r="C7" s="4"/>
      <c r="D7" s="5" t="s">
        <v>4</v>
      </c>
      <c r="E7" s="5"/>
      <c r="F7" s="5"/>
      <c r="G7" s="5"/>
      <c r="H7" s="4" t="s">
        <v>5</v>
      </c>
      <c r="I7" s="4"/>
      <c r="J7" s="5" t="s">
        <v>6</v>
      </c>
      <c r="K7" s="5"/>
      <c r="L7" s="5"/>
      <c r="M7" s="5"/>
    </row>
    <row r="8" customFormat="false" ht="21.75" hidden="false" customHeight="true" outlineLevel="0" collapsed="false">
      <c r="B8" s="4" t="s">
        <v>7</v>
      </c>
      <c r="C8" s="4"/>
      <c r="D8" s="5" t="s">
        <v>8</v>
      </c>
      <c r="E8" s="5"/>
      <c r="F8" s="5"/>
      <c r="G8" s="5"/>
      <c r="H8" s="4" t="s">
        <v>9</v>
      </c>
      <c r="I8" s="4"/>
      <c r="J8" s="5" t="n">
        <v>3</v>
      </c>
      <c r="K8" s="5"/>
      <c r="L8" s="5"/>
      <c r="M8" s="5"/>
    </row>
    <row r="9" customFormat="false" ht="21.75" hidden="false" customHeight="true" outlineLevel="0" collapsed="false">
      <c r="B9" s="4" t="s">
        <v>10</v>
      </c>
      <c r="C9" s="4"/>
      <c r="D9" s="6" t="n">
        <v>46398</v>
      </c>
      <c r="E9" s="6"/>
      <c r="F9" s="6"/>
      <c r="G9" s="6"/>
      <c r="H9" s="4" t="s">
        <v>11</v>
      </c>
      <c r="I9" s="4"/>
      <c r="J9" s="6" t="n">
        <v>46479</v>
      </c>
      <c r="K9" s="6"/>
      <c r="L9" s="6"/>
      <c r="M9" s="6"/>
    </row>
    <row r="11" customFormat="false" ht="21.75" hidden="false" customHeight="true" outlineLevel="0" collapsed="false">
      <c r="B11" s="3" t="s">
        <v>12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customFormat="false" ht="18" hidden="false" customHeight="true" outlineLevel="0" collapsed="false">
      <c r="B12" s="7" t="s">
        <v>13</v>
      </c>
      <c r="C12" s="7"/>
      <c r="D12" s="7"/>
      <c r="E12" s="7" t="s">
        <v>14</v>
      </c>
      <c r="F12" s="7"/>
      <c r="G12" s="7"/>
      <c r="H12" s="7" t="s">
        <v>15</v>
      </c>
      <c r="I12" s="7"/>
      <c r="J12" s="7"/>
      <c r="K12" s="7" t="s">
        <v>16</v>
      </c>
      <c r="L12" s="7"/>
      <c r="M12" s="7"/>
    </row>
    <row r="13" customFormat="false" ht="39.75" hidden="false" customHeight="true" outlineLevel="0" collapsed="false">
      <c r="B13" s="8" t="n">
        <f aca="false">COUNTA(Trainingsplan!$C$5:$C$26)</f>
        <v>18</v>
      </c>
      <c r="C13" s="8"/>
      <c r="D13" s="8"/>
      <c r="E13" s="8" t="n">
        <f aca="false">COUNTIF(Trainingslog!$K$5:$K$23,"Erledigt")</f>
        <v>12</v>
      </c>
      <c r="F13" s="8"/>
      <c r="G13" s="8"/>
      <c r="H13" s="9" t="n">
        <f aca="false">IFERROR(COUNTIF(Trainingslog!$K$5:$K$23,"Erledigt")/(COUNTIF(Trainingslog!$K$5:$K$23,"Erledigt")+COUNTIF(Trainingslog!$K$5:$K$23,"Ausgefallen")),0)</f>
        <v>0.923076923076923</v>
      </c>
      <c r="I13" s="9"/>
      <c r="J13" s="9"/>
      <c r="K13" s="10" t="n">
        <f aca="false">SUM(Trainingslog!$H$5:$H$23)</f>
        <v>32110</v>
      </c>
      <c r="L13" s="10"/>
      <c r="M13" s="10"/>
    </row>
    <row r="15" customFormat="false" ht="21.75" hidden="false" customHeight="true" outlineLevel="0" collapsed="false">
      <c r="B15" s="3" t="s">
        <v>17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customFormat="false" ht="21.75" hidden="false" customHeight="true" outlineLevel="0" collapsed="false">
      <c r="B16" s="11" t="s">
        <v>18</v>
      </c>
      <c r="C16" s="11"/>
      <c r="D16" s="11"/>
      <c r="E16" s="11" t="s">
        <v>19</v>
      </c>
      <c r="F16" s="11"/>
      <c r="G16" s="11"/>
      <c r="H16" s="11" t="s">
        <v>20</v>
      </c>
      <c r="I16" s="11"/>
      <c r="J16" s="11"/>
      <c r="K16" s="11" t="s">
        <v>21</v>
      </c>
      <c r="L16" s="11"/>
      <c r="M16" s="11"/>
    </row>
    <row r="17" customFormat="false" ht="19.5" hidden="false" customHeight="true" outlineLevel="0" collapsed="false">
      <c r="B17" s="12" t="s">
        <v>22</v>
      </c>
      <c r="C17" s="12"/>
      <c r="D17" s="12"/>
      <c r="E17" s="13" t="n">
        <f aca="false">COUNTIF(Trainingsplan!$B$5:$B$26,"Tag A")</f>
        <v>6</v>
      </c>
      <c r="F17" s="13"/>
      <c r="G17" s="13"/>
      <c r="H17" s="14" t="n">
        <f aca="false">SUMIF(Trainingsplan!$B$5:$B$26,"Tag A",Trainingsplan!$E$5:$E$26)</f>
        <v>19</v>
      </c>
      <c r="I17" s="14"/>
      <c r="J17" s="14"/>
      <c r="K17" s="15" t="n">
        <f aca="false">SUMIF(Trainingsplan!$B$5:$B$26,"Tag A",Trainingsplan!$I$5:$I$26)</f>
        <v>6300</v>
      </c>
      <c r="L17" s="15"/>
      <c r="M17" s="15"/>
    </row>
    <row r="18" customFormat="false" ht="19.5" hidden="false" customHeight="true" outlineLevel="0" collapsed="false">
      <c r="B18" s="16" t="s">
        <v>23</v>
      </c>
      <c r="C18" s="16"/>
      <c r="D18" s="16"/>
      <c r="E18" s="17" t="n">
        <f aca="false">COUNTIF(Trainingsplan!$B$5:$B$26,"Tag B")</f>
        <v>6</v>
      </c>
      <c r="F18" s="17"/>
      <c r="G18" s="17"/>
      <c r="H18" s="18" t="n">
        <f aca="false">SUMIF(Trainingsplan!$B$5:$B$26,"Tag B",Trainingsplan!$E$5:$E$26)</f>
        <v>21</v>
      </c>
      <c r="I18" s="18"/>
      <c r="J18" s="18"/>
      <c r="K18" s="19" t="n">
        <f aca="false">SUMIF(Trainingsplan!$B$5:$B$26,"Tag B",Trainingsplan!$I$5:$I$26)</f>
        <v>7720</v>
      </c>
      <c r="L18" s="19"/>
      <c r="M18" s="19"/>
    </row>
    <row r="19" customFormat="false" ht="19.5" hidden="false" customHeight="true" outlineLevel="0" collapsed="false">
      <c r="B19" s="12" t="s">
        <v>24</v>
      </c>
      <c r="C19" s="12"/>
      <c r="D19" s="12"/>
      <c r="E19" s="13" t="n">
        <f aca="false">COUNTIF(Trainingsplan!$B$5:$B$26,"Tag C")</f>
        <v>6</v>
      </c>
      <c r="F19" s="13"/>
      <c r="G19" s="13"/>
      <c r="H19" s="14" t="n">
        <f aca="false">SUMIF(Trainingsplan!$B$5:$B$26,"Tag C",Trainingsplan!$E$5:$E$26)</f>
        <v>21</v>
      </c>
      <c r="I19" s="14"/>
      <c r="J19" s="14"/>
      <c r="K19" s="15" t="n">
        <f aca="false">SUMIF(Trainingsplan!$B$5:$B$26,"Tag C",Trainingsplan!$I$5:$I$26)</f>
        <v>17065</v>
      </c>
      <c r="L19" s="15"/>
      <c r="M19" s="15"/>
    </row>
    <row r="20" customFormat="false" ht="21.75" hidden="false" customHeight="true" outlineLevel="0" collapsed="false">
      <c r="B20" s="20" t="s">
        <v>25</v>
      </c>
      <c r="C20" s="20"/>
      <c r="D20" s="20"/>
      <c r="E20" s="21" t="n">
        <f aca="false">E17+E18+E19</f>
        <v>18</v>
      </c>
      <c r="F20" s="21"/>
      <c r="G20" s="21"/>
      <c r="H20" s="22" t="n">
        <f aca="false">H17+H18+H19</f>
        <v>61</v>
      </c>
      <c r="I20" s="22"/>
      <c r="J20" s="22"/>
      <c r="K20" s="23" t="n">
        <f aca="false">K17+K18+K19</f>
        <v>31085</v>
      </c>
      <c r="L20" s="23"/>
      <c r="M20" s="23"/>
    </row>
    <row r="22" customFormat="false" ht="21.75" hidden="false" customHeight="true" outlineLevel="0" collapsed="false">
      <c r="B22" s="3" t="s">
        <v>26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customFormat="false" ht="18" hidden="false" customHeight="true" outlineLevel="0" collapsed="false">
      <c r="B23" s="24" t="s">
        <v>27</v>
      </c>
      <c r="C23" s="24"/>
      <c r="D23" s="25" t="s">
        <v>28</v>
      </c>
      <c r="E23" s="25"/>
      <c r="F23" s="25"/>
      <c r="G23" s="25"/>
      <c r="H23" s="25"/>
      <c r="I23" s="25"/>
      <c r="J23" s="25"/>
      <c r="K23" s="25"/>
      <c r="L23" s="25"/>
      <c r="M23" s="25"/>
    </row>
    <row r="24" customFormat="false" ht="18" hidden="false" customHeight="true" outlineLevel="0" collapsed="false">
      <c r="B24" s="24" t="s">
        <v>29</v>
      </c>
      <c r="C24" s="24"/>
      <c r="D24" s="25" t="s">
        <v>30</v>
      </c>
      <c r="E24" s="25"/>
      <c r="F24" s="25"/>
      <c r="G24" s="25"/>
      <c r="H24" s="25"/>
      <c r="I24" s="25"/>
      <c r="J24" s="25"/>
      <c r="K24" s="25"/>
      <c r="L24" s="25"/>
      <c r="M24" s="25"/>
    </row>
    <row r="25" customFormat="false" ht="18" hidden="false" customHeight="true" outlineLevel="0" collapsed="false">
      <c r="B25" s="24" t="s">
        <v>31</v>
      </c>
      <c r="C25" s="24"/>
      <c r="D25" s="25" t="s">
        <v>32</v>
      </c>
      <c r="E25" s="25"/>
      <c r="F25" s="25"/>
      <c r="G25" s="25"/>
      <c r="H25" s="25"/>
      <c r="I25" s="25"/>
      <c r="J25" s="25"/>
      <c r="K25" s="25"/>
      <c r="L25" s="25"/>
      <c r="M25" s="25"/>
    </row>
    <row r="26" customFormat="false" ht="18" hidden="false" customHeight="true" outlineLevel="0" collapsed="false">
      <c r="B26" s="26" t="s">
        <v>33</v>
      </c>
      <c r="C26" s="26"/>
      <c r="D26" s="27" t="s">
        <v>34</v>
      </c>
      <c r="E26" s="27"/>
      <c r="F26" s="28" t="s">
        <v>35</v>
      </c>
      <c r="G26" s="28"/>
      <c r="H26" s="27" t="s">
        <v>36</v>
      </c>
      <c r="I26" s="27"/>
      <c r="J26" s="27"/>
      <c r="K26" s="27"/>
      <c r="L26" s="27"/>
      <c r="M26" s="27"/>
    </row>
  </sheetData>
  <mergeCells count="56">
    <mergeCell ref="B2:M3"/>
    <mergeCell ref="B4:M4"/>
    <mergeCell ref="B6:M6"/>
    <mergeCell ref="B7:C7"/>
    <mergeCell ref="D7:G7"/>
    <mergeCell ref="H7:I7"/>
    <mergeCell ref="J7:M7"/>
    <mergeCell ref="B8:C8"/>
    <mergeCell ref="D8:G8"/>
    <mergeCell ref="H8:I8"/>
    <mergeCell ref="J8:M8"/>
    <mergeCell ref="B9:C9"/>
    <mergeCell ref="D9:G9"/>
    <mergeCell ref="H9:I9"/>
    <mergeCell ref="J9:M9"/>
    <mergeCell ref="B11:M11"/>
    <mergeCell ref="B12:D12"/>
    <mergeCell ref="E12:G12"/>
    <mergeCell ref="H12:J12"/>
    <mergeCell ref="K12:M12"/>
    <mergeCell ref="B13:D13"/>
    <mergeCell ref="E13:G13"/>
    <mergeCell ref="H13:J13"/>
    <mergeCell ref="K13:M13"/>
    <mergeCell ref="B15:M15"/>
    <mergeCell ref="B16:D16"/>
    <mergeCell ref="E16:G16"/>
    <mergeCell ref="H16:J16"/>
    <mergeCell ref="K16:M16"/>
    <mergeCell ref="B17:D17"/>
    <mergeCell ref="E17:G17"/>
    <mergeCell ref="H17:J17"/>
    <mergeCell ref="K17:M17"/>
    <mergeCell ref="B18:D18"/>
    <mergeCell ref="E18:G18"/>
    <mergeCell ref="H18:J18"/>
    <mergeCell ref="K18:M18"/>
    <mergeCell ref="B19:D19"/>
    <mergeCell ref="E19:G19"/>
    <mergeCell ref="H19:J19"/>
    <mergeCell ref="K19:M19"/>
    <mergeCell ref="B20:D20"/>
    <mergeCell ref="E20:G20"/>
    <mergeCell ref="H20:J20"/>
    <mergeCell ref="K20:M20"/>
    <mergeCell ref="B22:M22"/>
    <mergeCell ref="B23:C23"/>
    <mergeCell ref="D23:M23"/>
    <mergeCell ref="B24:C24"/>
    <mergeCell ref="D24:M24"/>
    <mergeCell ref="B25:C25"/>
    <mergeCell ref="D25:M25"/>
    <mergeCell ref="B26:C26"/>
    <mergeCell ref="D26:E26"/>
    <mergeCell ref="F26:G26"/>
    <mergeCell ref="H26:M26"/>
  </mergeCells>
  <dataValidations count="2">
    <dataValidation allowBlank="true" errorStyle="stop" operator="between" showDropDown="false" showErrorMessage="false" showInputMessage="false" sqref="J7" type="list">
      <formula1>"Muskelaufbau,Fettabbau,Kraft,Ausdauer,Allgemeine Fitness"</formula1>
      <formula2>0</formula2>
    </dataValidation>
    <dataValidation allowBlank="true" errorStyle="stop" operator="between" showDropDown="false" showErrorMessage="false" showInputMessage="false" sqref="D8" type="list">
      <formula1>"Anfänger,Fortgeschritten,Profi"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8A"/>
    <pageSetUpPr fitToPage="true"/>
  </sheetPr>
  <dimension ref="B2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8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26"/>
    <col collapsed="false" customWidth="true" hidden="false" outlineLevel="0" max="11" min="11" style="0" width="2.5"/>
  </cols>
  <sheetData>
    <row r="2" customFormat="false" ht="33.75" hidden="false" customHeight="true" outlineLevel="0" collapsed="false">
      <c r="B2" s="29" t="s">
        <v>37</v>
      </c>
      <c r="C2" s="29"/>
      <c r="D2" s="29"/>
      <c r="E2" s="29"/>
      <c r="F2" s="29"/>
      <c r="G2" s="29"/>
      <c r="H2" s="29"/>
      <c r="I2" s="29"/>
      <c r="J2" s="29"/>
    </row>
    <row r="3" customFormat="false" ht="18" hidden="false" customHeight="true" outlineLevel="0" collapsed="false">
      <c r="B3" s="30" t="s">
        <v>38</v>
      </c>
      <c r="C3" s="30"/>
      <c r="D3" s="30"/>
      <c r="E3" s="30"/>
      <c r="F3" s="30"/>
      <c r="G3" s="30"/>
      <c r="H3" s="30"/>
      <c r="I3" s="30"/>
      <c r="J3" s="30"/>
    </row>
    <row r="4" customFormat="false" ht="25.5" hidden="false" customHeight="true" outlineLevel="0" collapsed="false">
      <c r="B4" s="31" t="s">
        <v>18</v>
      </c>
      <c r="C4" s="31" t="s">
        <v>39</v>
      </c>
      <c r="D4" s="31" t="s">
        <v>40</v>
      </c>
      <c r="E4" s="31" t="s">
        <v>41</v>
      </c>
      <c r="F4" s="31" t="s">
        <v>42</v>
      </c>
      <c r="G4" s="31" t="s">
        <v>43</v>
      </c>
      <c r="H4" s="31" t="s">
        <v>44</v>
      </c>
      <c r="I4" s="31" t="s">
        <v>45</v>
      </c>
      <c r="J4" s="31" t="s">
        <v>46</v>
      </c>
    </row>
    <row r="5" customFormat="false" ht="15" hidden="false" customHeight="false" outlineLevel="0" collapsed="false">
      <c r="B5" s="32" t="s">
        <v>47</v>
      </c>
      <c r="C5" s="33" t="s">
        <v>48</v>
      </c>
      <c r="D5" s="34" t="str">
        <f aca="false">IF(C5="","",IFERROR(INDEX(Übungskatalog!$C$5:$C$24,MATCH(C5,Übungskatalog!$B$5:$B$24,0)),"–"))</f>
        <v>Brust</v>
      </c>
      <c r="E5" s="35" t="n">
        <v>4</v>
      </c>
      <c r="F5" s="35" t="n">
        <v>8</v>
      </c>
      <c r="G5" s="36" t="n">
        <v>60</v>
      </c>
      <c r="H5" s="37" t="n">
        <v>120</v>
      </c>
      <c r="I5" s="38" t="n">
        <f aca="false">IF(OR(C5="",G5=""),"",E5*F5*G5)</f>
        <v>1920</v>
      </c>
      <c r="J5" s="39" t="s">
        <v>49</v>
      </c>
    </row>
    <row r="6" customFormat="false" ht="15" hidden="false" customHeight="false" outlineLevel="0" collapsed="false">
      <c r="B6" s="32" t="s">
        <v>47</v>
      </c>
      <c r="C6" s="33" t="s">
        <v>50</v>
      </c>
      <c r="D6" s="34" t="str">
        <f aca="false">IF(C6="","",IFERROR(INDEX(Übungskatalog!$C$5:$C$24,MATCH(C6,Übungskatalog!$B$5:$B$24,0)),"–"))</f>
        <v>Brust</v>
      </c>
      <c r="E6" s="35" t="n">
        <v>3</v>
      </c>
      <c r="F6" s="35" t="n">
        <v>10</v>
      </c>
      <c r="G6" s="36" t="n">
        <v>40</v>
      </c>
      <c r="H6" s="37" t="n">
        <v>90</v>
      </c>
      <c r="I6" s="38" t="n">
        <f aca="false">IF(OR(C6="",G6=""),"",E6*F6*G6)</f>
        <v>1200</v>
      </c>
      <c r="J6" s="39" t="s">
        <v>51</v>
      </c>
    </row>
    <row r="7" customFormat="false" ht="15" hidden="false" customHeight="false" outlineLevel="0" collapsed="false">
      <c r="B7" s="32" t="s">
        <v>47</v>
      </c>
      <c r="C7" s="33" t="s">
        <v>52</v>
      </c>
      <c r="D7" s="34" t="str">
        <f aca="false">IF(C7="","",IFERROR(INDEX(Übungskatalog!$C$5:$C$24,MATCH(C7,Übungskatalog!$B$5:$B$24,0)),"–"))</f>
        <v>Schultern</v>
      </c>
      <c r="E7" s="35" t="n">
        <v>3</v>
      </c>
      <c r="F7" s="35" t="n">
        <v>10</v>
      </c>
      <c r="G7" s="36" t="n">
        <v>25</v>
      </c>
      <c r="H7" s="37" t="n">
        <v>90</v>
      </c>
      <c r="I7" s="38" t="n">
        <f aca="false">IF(OR(C7="",G7=""),"",E7*F7*G7)</f>
        <v>750</v>
      </c>
      <c r="J7" s="39"/>
    </row>
    <row r="8" customFormat="false" ht="15" hidden="false" customHeight="false" outlineLevel="0" collapsed="false">
      <c r="B8" s="32" t="s">
        <v>47</v>
      </c>
      <c r="C8" s="33" t="s">
        <v>53</v>
      </c>
      <c r="D8" s="34" t="str">
        <f aca="false">IF(C8="","",IFERROR(INDEX(Übungskatalog!$C$5:$C$24,MATCH(C8,Übungskatalog!$B$5:$B$24,0)),"–"))</f>
        <v>Schultern</v>
      </c>
      <c r="E8" s="35" t="n">
        <v>3</v>
      </c>
      <c r="F8" s="35" t="n">
        <v>15</v>
      </c>
      <c r="G8" s="36" t="n">
        <v>10</v>
      </c>
      <c r="H8" s="37" t="n">
        <v>60</v>
      </c>
      <c r="I8" s="38" t="n">
        <f aca="false">IF(OR(C8="",G8=""),"",E8*F8*G8)</f>
        <v>450</v>
      </c>
      <c r="J8" s="39" t="s">
        <v>54</v>
      </c>
    </row>
    <row r="9" customFormat="false" ht="15" hidden="false" customHeight="false" outlineLevel="0" collapsed="false">
      <c r="B9" s="32" t="s">
        <v>47</v>
      </c>
      <c r="C9" s="33" t="s">
        <v>55</v>
      </c>
      <c r="D9" s="34" t="str">
        <f aca="false">IF(C9="","",IFERROR(INDEX(Übungskatalog!$C$5:$C$24,MATCH(C9,Übungskatalog!$B$5:$B$24,0)),"–"))</f>
        <v>Arme</v>
      </c>
      <c r="E9" s="35" t="n">
        <v>3</v>
      </c>
      <c r="F9" s="35" t="n">
        <v>12</v>
      </c>
      <c r="G9" s="36" t="n">
        <v>25</v>
      </c>
      <c r="H9" s="37" t="n">
        <v>60</v>
      </c>
      <c r="I9" s="38" t="n">
        <f aca="false">IF(OR(C9="",G9=""),"",E9*F9*G9)</f>
        <v>900</v>
      </c>
      <c r="J9" s="39"/>
    </row>
    <row r="10" customFormat="false" ht="15" hidden="false" customHeight="false" outlineLevel="0" collapsed="false">
      <c r="B10" s="32" t="s">
        <v>47</v>
      </c>
      <c r="C10" s="33" t="s">
        <v>56</v>
      </c>
      <c r="D10" s="34" t="str">
        <f aca="false">IF(C10="","",IFERROR(INDEX(Übungskatalog!$C$5:$C$24,MATCH(C10,Übungskatalog!$B$5:$B$24,0)),"–"))</f>
        <v>Brust</v>
      </c>
      <c r="E10" s="35" t="n">
        <v>3</v>
      </c>
      <c r="F10" s="35" t="n">
        <v>12</v>
      </c>
      <c r="G10" s="36" t="n">
        <v>30</v>
      </c>
      <c r="H10" s="37" t="n">
        <v>60</v>
      </c>
      <c r="I10" s="38" t="n">
        <f aca="false">IF(OR(C10="",G10=""),"",E10*F10*G10)</f>
        <v>1080</v>
      </c>
      <c r="J10" s="39" t="s">
        <v>57</v>
      </c>
    </row>
    <row r="11" customFormat="false" ht="15" hidden="false" customHeight="false" outlineLevel="0" collapsed="false">
      <c r="B11" s="40" t="s">
        <v>58</v>
      </c>
      <c r="C11" s="41" t="s">
        <v>59</v>
      </c>
      <c r="D11" s="34" t="str">
        <f aca="false">IF(C11="","",IFERROR(INDEX(Übungskatalog!$C$5:$C$24,MATCH(C11,Übungskatalog!$B$5:$B$24,0)),"–"))</f>
        <v>Rücken</v>
      </c>
      <c r="E11" s="42" t="n">
        <v>4</v>
      </c>
      <c r="F11" s="42" t="n">
        <v>6</v>
      </c>
      <c r="G11" s="43" t="n">
        <v>90</v>
      </c>
      <c r="H11" s="44" t="n">
        <v>150</v>
      </c>
      <c r="I11" s="38" t="n">
        <f aca="false">IF(OR(C11="",G11=""),"",E11*F11*G11)</f>
        <v>2160</v>
      </c>
      <c r="J11" s="45" t="s">
        <v>60</v>
      </c>
    </row>
    <row r="12" customFormat="false" ht="15" hidden="false" customHeight="false" outlineLevel="0" collapsed="false">
      <c r="B12" s="40" t="s">
        <v>58</v>
      </c>
      <c r="C12" s="41" t="s">
        <v>61</v>
      </c>
      <c r="D12" s="34" t="str">
        <f aca="false">IF(C12="","",IFERROR(INDEX(Übungskatalog!$C$5:$C$24,MATCH(C12,Übungskatalog!$B$5:$B$24,0)),"–"))</f>
        <v>Rücken</v>
      </c>
      <c r="E12" s="42" t="n">
        <v>4</v>
      </c>
      <c r="F12" s="42" t="n">
        <v>10</v>
      </c>
      <c r="G12" s="43" t="n">
        <v>55</v>
      </c>
      <c r="H12" s="44" t="n">
        <v>90</v>
      </c>
      <c r="I12" s="38" t="n">
        <f aca="false">IF(OR(C12="",G12=""),"",E12*F12*G12)</f>
        <v>2200</v>
      </c>
      <c r="J12" s="45"/>
    </row>
    <row r="13" customFormat="false" ht="15" hidden="false" customHeight="false" outlineLevel="0" collapsed="false">
      <c r="B13" s="40" t="s">
        <v>58</v>
      </c>
      <c r="C13" s="41" t="s">
        <v>62</v>
      </c>
      <c r="D13" s="34" t="str">
        <f aca="false">IF(C13="","",IFERROR(INDEX(Übungskatalog!$C$5:$C$24,MATCH(C13,Übungskatalog!$B$5:$B$24,0)),"–"))</f>
        <v>Rücken</v>
      </c>
      <c r="E13" s="42" t="n">
        <v>4</v>
      </c>
      <c r="F13" s="42" t="n">
        <v>8</v>
      </c>
      <c r="G13" s="43" t="n">
        <v>60</v>
      </c>
      <c r="H13" s="44" t="n">
        <v>120</v>
      </c>
      <c r="I13" s="38" t="n">
        <f aca="false">IF(OR(C13="",G13=""),"",E13*F13*G13)</f>
        <v>1920</v>
      </c>
      <c r="J13" s="45" t="s">
        <v>63</v>
      </c>
    </row>
    <row r="14" customFormat="false" ht="15" hidden="false" customHeight="false" outlineLevel="0" collapsed="false">
      <c r="B14" s="40" t="s">
        <v>58</v>
      </c>
      <c r="C14" s="41" t="s">
        <v>64</v>
      </c>
      <c r="D14" s="34" t="str">
        <f aca="false">IF(C14="","",IFERROR(INDEX(Übungskatalog!$C$5:$C$24,MATCH(C14,Übungskatalog!$B$5:$B$24,0)),"–"))</f>
        <v>Rücken</v>
      </c>
      <c r="E14" s="42" t="n">
        <v>3</v>
      </c>
      <c r="F14" s="42" t="n">
        <v>8</v>
      </c>
      <c r="G14" s="43" t="n">
        <v>0</v>
      </c>
      <c r="H14" s="44" t="n">
        <v>90</v>
      </c>
      <c r="I14" s="38" t="n">
        <f aca="false">IF(OR(C14="",G14=""),"",E14*F14*G14)</f>
        <v>0</v>
      </c>
      <c r="J14" s="45" t="s">
        <v>65</v>
      </c>
    </row>
    <row r="15" customFormat="false" ht="15" hidden="false" customHeight="false" outlineLevel="0" collapsed="false">
      <c r="B15" s="40" t="s">
        <v>58</v>
      </c>
      <c r="C15" s="41" t="s">
        <v>66</v>
      </c>
      <c r="D15" s="34" t="str">
        <f aca="false">IF(C15="","",IFERROR(INDEX(Übungskatalog!$C$5:$C$24,MATCH(C15,Übungskatalog!$B$5:$B$24,0)),"–"))</f>
        <v>Arme</v>
      </c>
      <c r="E15" s="42" t="n">
        <v>3</v>
      </c>
      <c r="F15" s="42" t="n">
        <v>12</v>
      </c>
      <c r="G15" s="43" t="n">
        <v>15</v>
      </c>
      <c r="H15" s="44" t="n">
        <v>60</v>
      </c>
      <c r="I15" s="38" t="n">
        <f aca="false">IF(OR(C15="",G15=""),"",E15*F15*G15)</f>
        <v>540</v>
      </c>
      <c r="J15" s="45"/>
    </row>
    <row r="16" customFormat="false" ht="15" hidden="false" customHeight="false" outlineLevel="0" collapsed="false">
      <c r="B16" s="40" t="s">
        <v>58</v>
      </c>
      <c r="C16" s="41" t="s">
        <v>67</v>
      </c>
      <c r="D16" s="34" t="str">
        <f aca="false">IF(C16="","",IFERROR(INDEX(Übungskatalog!$C$5:$C$24,MATCH(C16,Übungskatalog!$B$5:$B$24,0)),"–"))</f>
        <v>Schultern</v>
      </c>
      <c r="E16" s="42" t="n">
        <v>3</v>
      </c>
      <c r="F16" s="42" t="n">
        <v>15</v>
      </c>
      <c r="G16" s="43" t="n">
        <v>20</v>
      </c>
      <c r="H16" s="44" t="n">
        <v>60</v>
      </c>
      <c r="I16" s="38" t="n">
        <f aca="false">IF(OR(C16="",G16=""),"",E16*F16*G16)</f>
        <v>900</v>
      </c>
      <c r="J16" s="45" t="s">
        <v>68</v>
      </c>
    </row>
    <row r="17" customFormat="false" ht="15" hidden="false" customHeight="false" outlineLevel="0" collapsed="false">
      <c r="B17" s="32" t="s">
        <v>69</v>
      </c>
      <c r="C17" s="33" t="s">
        <v>70</v>
      </c>
      <c r="D17" s="34" t="str">
        <f aca="false">IF(C17="","",IFERROR(INDEX(Übungskatalog!$C$5:$C$24,MATCH(C17,Übungskatalog!$B$5:$B$24,0)),"–"))</f>
        <v>Beine</v>
      </c>
      <c r="E17" s="35" t="n">
        <v>4</v>
      </c>
      <c r="F17" s="35" t="n">
        <v>8</v>
      </c>
      <c r="G17" s="36" t="n">
        <v>80</v>
      </c>
      <c r="H17" s="37" t="n">
        <v>150</v>
      </c>
      <c r="I17" s="38" t="n">
        <f aca="false">IF(OR(C17="",G17=""),"",E17*F17*G17)</f>
        <v>2560</v>
      </c>
      <c r="J17" s="39" t="s">
        <v>71</v>
      </c>
    </row>
    <row r="18" customFormat="false" ht="15" hidden="false" customHeight="false" outlineLevel="0" collapsed="false">
      <c r="B18" s="32" t="s">
        <v>69</v>
      </c>
      <c r="C18" s="33" t="s">
        <v>72</v>
      </c>
      <c r="D18" s="34" t="str">
        <f aca="false">IF(C18="","",IFERROR(INDEX(Übungskatalog!$C$5:$C$24,MATCH(C18,Übungskatalog!$B$5:$B$24,0)),"–"))</f>
        <v>Beine</v>
      </c>
      <c r="E18" s="35" t="n">
        <v>4</v>
      </c>
      <c r="F18" s="35" t="n">
        <v>12</v>
      </c>
      <c r="G18" s="36" t="n">
        <v>140</v>
      </c>
      <c r="H18" s="37" t="n">
        <v>120</v>
      </c>
      <c r="I18" s="38" t="n">
        <f aca="false">IF(OR(C18="",G18=""),"",E18*F18*G18)</f>
        <v>6720</v>
      </c>
      <c r="J18" s="39"/>
    </row>
    <row r="19" customFormat="false" ht="15" hidden="false" customHeight="false" outlineLevel="0" collapsed="false">
      <c r="B19" s="32" t="s">
        <v>69</v>
      </c>
      <c r="C19" s="33" t="s">
        <v>73</v>
      </c>
      <c r="D19" s="34" t="str">
        <f aca="false">IF(C19="","",IFERROR(INDEX(Übungskatalog!$C$5:$C$24,MATCH(C19,Übungskatalog!$B$5:$B$24,0)),"–"))</f>
        <v>Beine</v>
      </c>
      <c r="E19" s="35" t="n">
        <v>3</v>
      </c>
      <c r="F19" s="35" t="n">
        <v>12</v>
      </c>
      <c r="G19" s="36" t="n">
        <v>20</v>
      </c>
      <c r="H19" s="37" t="n">
        <v>90</v>
      </c>
      <c r="I19" s="38" t="n">
        <f aca="false">IF(OR(C19="",G19=""),"",E19*F19*G19)</f>
        <v>720</v>
      </c>
      <c r="J19" s="39" t="s">
        <v>74</v>
      </c>
    </row>
    <row r="20" customFormat="false" ht="15" hidden="false" customHeight="false" outlineLevel="0" collapsed="false">
      <c r="B20" s="32" t="s">
        <v>69</v>
      </c>
      <c r="C20" s="33" t="s">
        <v>75</v>
      </c>
      <c r="D20" s="34" t="str">
        <f aca="false">IF(C20="","",IFERROR(INDEX(Übungskatalog!$C$5:$C$24,MATCH(C20,Übungskatalog!$B$5:$B$24,0)),"–"))</f>
        <v>Beine</v>
      </c>
      <c r="E20" s="35" t="n">
        <v>3</v>
      </c>
      <c r="F20" s="35" t="n">
        <v>12</v>
      </c>
      <c r="G20" s="36" t="n">
        <v>40</v>
      </c>
      <c r="H20" s="37" t="n">
        <v>60</v>
      </c>
      <c r="I20" s="38" t="n">
        <f aca="false">IF(OR(C20="",G20=""),"",E20*F20*G20)</f>
        <v>1440</v>
      </c>
      <c r="J20" s="39"/>
    </row>
    <row r="21" customFormat="false" ht="15" hidden="false" customHeight="false" outlineLevel="0" collapsed="false">
      <c r="B21" s="32" t="s">
        <v>69</v>
      </c>
      <c r="C21" s="33" t="s">
        <v>76</v>
      </c>
      <c r="D21" s="34" t="str">
        <f aca="false">IF(C21="","",IFERROR(INDEX(Übungskatalog!$C$5:$C$24,MATCH(C21,Übungskatalog!$B$5:$B$24,0)),"–"))</f>
        <v>Beine</v>
      </c>
      <c r="E21" s="35" t="n">
        <v>3</v>
      </c>
      <c r="F21" s="35" t="n">
        <v>15</v>
      </c>
      <c r="G21" s="36" t="n">
        <v>45</v>
      </c>
      <c r="H21" s="37" t="n">
        <v>60</v>
      </c>
      <c r="I21" s="38" t="n">
        <f aca="false">IF(OR(C21="",G21=""),"",E21*F21*G21)</f>
        <v>2025</v>
      </c>
      <c r="J21" s="39"/>
    </row>
    <row r="22" customFormat="false" ht="15" hidden="false" customHeight="false" outlineLevel="0" collapsed="false">
      <c r="B22" s="32" t="s">
        <v>69</v>
      </c>
      <c r="C22" s="33" t="s">
        <v>77</v>
      </c>
      <c r="D22" s="34" t="str">
        <f aca="false">IF(C22="","",IFERROR(INDEX(Übungskatalog!$C$5:$C$24,MATCH(C22,Übungskatalog!$B$5:$B$24,0)),"–"))</f>
        <v>Beine</v>
      </c>
      <c r="E22" s="35" t="n">
        <v>4</v>
      </c>
      <c r="F22" s="35" t="n">
        <v>15</v>
      </c>
      <c r="G22" s="36" t="n">
        <v>60</v>
      </c>
      <c r="H22" s="37" t="n">
        <v>60</v>
      </c>
      <c r="I22" s="38" t="n">
        <f aca="false">IF(OR(C22="",G22=""),"",E22*F22*G22)</f>
        <v>3600</v>
      </c>
      <c r="J22" s="39" t="s">
        <v>78</v>
      </c>
    </row>
    <row r="23" customFormat="false" ht="15" hidden="false" customHeight="false" outlineLevel="0" collapsed="false">
      <c r="B23" s="32"/>
      <c r="C23" s="46"/>
      <c r="D23" s="34" t="str">
        <f aca="false">IF(C23="","",IFERROR(INDEX(Übungskatalog!$C$5:$C$24,MATCH(C23,Übungskatalog!$B$5:$B$24,0)),"–"))</f>
        <v/>
      </c>
      <c r="E23" s="47"/>
      <c r="F23" s="47"/>
      <c r="G23" s="48"/>
      <c r="H23" s="49"/>
      <c r="I23" s="38" t="str">
        <f aca="false">IF(OR(C23="",G23=""),"",E23*F23*G23)</f>
        <v/>
      </c>
      <c r="J23" s="50"/>
    </row>
    <row r="24" customFormat="false" ht="15" hidden="false" customHeight="false" outlineLevel="0" collapsed="false">
      <c r="B24" s="32"/>
      <c r="C24" s="46"/>
      <c r="D24" s="34" t="str">
        <f aca="false">IF(C24="","",IFERROR(INDEX(Übungskatalog!$C$5:$C$24,MATCH(C24,Übungskatalog!$B$5:$B$24,0)),"–"))</f>
        <v/>
      </c>
      <c r="E24" s="47"/>
      <c r="F24" s="47"/>
      <c r="G24" s="48"/>
      <c r="H24" s="49"/>
      <c r="I24" s="38" t="str">
        <f aca="false">IF(OR(C24="",G24=""),"",E24*F24*G24)</f>
        <v/>
      </c>
      <c r="J24" s="50"/>
    </row>
    <row r="25" customFormat="false" ht="15" hidden="false" customHeight="false" outlineLevel="0" collapsed="false">
      <c r="B25" s="32"/>
      <c r="C25" s="46"/>
      <c r="D25" s="34" t="str">
        <f aca="false">IF(C25="","",IFERROR(INDEX(Übungskatalog!$C$5:$C$24,MATCH(C25,Übungskatalog!$B$5:$B$24,0)),"–"))</f>
        <v/>
      </c>
      <c r="E25" s="47"/>
      <c r="F25" s="47"/>
      <c r="G25" s="48"/>
      <c r="H25" s="49"/>
      <c r="I25" s="38" t="str">
        <f aca="false">IF(OR(C25="",G25=""),"",E25*F25*G25)</f>
        <v/>
      </c>
      <c r="J25" s="50"/>
    </row>
    <row r="26" customFormat="false" ht="15" hidden="false" customHeight="false" outlineLevel="0" collapsed="false">
      <c r="B26" s="32"/>
      <c r="C26" s="46"/>
      <c r="D26" s="34" t="str">
        <f aca="false">IF(C26="","",IFERROR(INDEX(Übungskatalog!$C$5:$C$24,MATCH(C26,Übungskatalog!$B$5:$B$24,0)),"–"))</f>
        <v/>
      </c>
      <c r="E26" s="47"/>
      <c r="F26" s="47"/>
      <c r="G26" s="48"/>
      <c r="H26" s="49"/>
      <c r="I26" s="38" t="str">
        <f aca="false">IF(OR(C26="",G26=""),"",E26*F26*G26)</f>
        <v/>
      </c>
      <c r="J26" s="50"/>
    </row>
  </sheetData>
  <mergeCells count="2">
    <mergeCell ref="B2:J2"/>
    <mergeCell ref="B3:J3"/>
  </mergeCells>
  <conditionalFormatting sqref="I5:I26">
    <cfRule type="dataBar" priority="2">
      <dataBar showValue="1" minLength="10" maxLength="90">
        <cfvo type="min" val="0"/>
        <cfvo type="max" val="0"/>
        <color rgb="FF3E8E9C"/>
      </dataBar>
      <extLst>
        <ext xmlns:x14="http://schemas.microsoft.com/office/spreadsheetml/2009/9/main" uri="{B025F937-C7B1-47D3-B67F-A62EFF666E3E}">
          <x14:id>{36D2A374-A4E5-40E6-B1A8-6578B076C7B0}</x14:id>
        </ext>
      </extLst>
    </cfRule>
  </conditionalFormatting>
  <dataValidations count="2">
    <dataValidation allowBlank="true" errorStyle="stop" operator="between" showDropDown="false" showErrorMessage="false" showInputMessage="false" sqref="B5:B26" type="list">
      <formula1>"Tag A,Tag B,Tag C"</formula1>
      <formula2>0</formula2>
    </dataValidation>
    <dataValidation allowBlank="true" errorStyle="stop" operator="between" showDropDown="false" showErrorMessage="false" showInputMessage="false" sqref="C5:C26" type="list">
      <formula1>Übungskatalog!$B$5:$B$24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6D2A374-A4E5-40E6-B1A8-6578B076C7B0}">
            <x14:dataBar minLength="10" maxLength="90" axisPosition="none" gradient="true">
              <x14:cfvo type="min"/>
              <x14:cfvo type="max"/>
              <x14:negativeFillColor rgb="FF3E8E9C"/>
              <x14:axisColor rgb="FF000000"/>
            </x14:dataBar>
          </x14:cfRule>
          <xm:sqref>I5:I26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E8E9C"/>
    <pageSetUpPr fitToPage="true"/>
  </sheetPr>
  <dimension ref="B2:K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3" min="2" style="0" width="13"/>
    <col collapsed="false" customWidth="true" hidden="false" outlineLevel="0" max="4" min="4" style="0" width="22"/>
    <col collapsed="false" customWidth="true" hidden="false" outlineLevel="0" max="5" min="5" style="0" width="8"/>
    <col collapsed="false" customWidth="true" hidden="false" outlineLevel="0" max="6" min="6" style="0" width="11"/>
    <col collapsed="false" customWidth="true" hidden="false" outlineLevel="0" max="8" min="7" style="0" width="13"/>
    <col collapsed="false" customWidth="true" hidden="false" outlineLevel="0" max="9" min="9" style="0" width="14"/>
    <col collapsed="false" customWidth="true" hidden="false" outlineLevel="0" max="10" min="10" style="0" width="8"/>
    <col collapsed="false" customWidth="true" hidden="false" outlineLevel="0" max="11" min="11" style="0" width="14"/>
    <col collapsed="false" customWidth="true" hidden="false" outlineLevel="0" max="12" min="12" style="0" width="2.5"/>
  </cols>
  <sheetData>
    <row r="2" customFormat="false" ht="33.75" hidden="false" customHeight="true" outlineLevel="0" collapsed="false">
      <c r="B2" s="29" t="s">
        <v>79</v>
      </c>
      <c r="C2" s="29"/>
      <c r="D2" s="29"/>
      <c r="E2" s="29"/>
      <c r="F2" s="29"/>
      <c r="G2" s="29"/>
      <c r="H2" s="29"/>
      <c r="I2" s="29"/>
      <c r="J2" s="29"/>
      <c r="K2" s="29"/>
    </row>
    <row r="3" customFormat="false" ht="18" hidden="false" customHeight="true" outlineLevel="0" collapsed="false">
      <c r="B3" s="30" t="s">
        <v>80</v>
      </c>
      <c r="C3" s="30"/>
      <c r="D3" s="30"/>
      <c r="E3" s="30"/>
      <c r="F3" s="30"/>
      <c r="G3" s="30"/>
      <c r="H3" s="30"/>
      <c r="I3" s="30"/>
      <c r="J3" s="30"/>
      <c r="K3" s="30"/>
    </row>
    <row r="4" customFormat="false" ht="25.5" hidden="false" customHeight="true" outlineLevel="0" collapsed="false">
      <c r="B4" s="31" t="s">
        <v>81</v>
      </c>
      <c r="C4" s="31" t="s">
        <v>18</v>
      </c>
      <c r="D4" s="31" t="s">
        <v>39</v>
      </c>
      <c r="E4" s="31" t="s">
        <v>41</v>
      </c>
      <c r="F4" s="31" t="s">
        <v>42</v>
      </c>
      <c r="G4" s="31" t="s">
        <v>82</v>
      </c>
      <c r="H4" s="31" t="s">
        <v>45</v>
      </c>
      <c r="I4" s="31" t="s">
        <v>83</v>
      </c>
      <c r="J4" s="31" t="s">
        <v>84</v>
      </c>
      <c r="K4" s="31" t="s">
        <v>85</v>
      </c>
    </row>
    <row r="5" customFormat="false" ht="15" hidden="false" customHeight="false" outlineLevel="0" collapsed="false">
      <c r="B5" s="51" t="n">
        <v>46398</v>
      </c>
      <c r="C5" s="32" t="s">
        <v>47</v>
      </c>
      <c r="D5" s="33" t="s">
        <v>48</v>
      </c>
      <c r="E5" s="35" t="n">
        <v>4</v>
      </c>
      <c r="F5" s="35" t="n">
        <v>8</v>
      </c>
      <c r="G5" s="36" t="n">
        <v>60</v>
      </c>
      <c r="H5" s="38" t="n">
        <f aca="false">IF(OR(D5="",G5=""),"",E5*F5*G5)</f>
        <v>1920</v>
      </c>
      <c r="I5" s="52" t="n">
        <f aca="false">IF(OR(D5="",G5=""),"",G5*(1+F5/30))</f>
        <v>76</v>
      </c>
      <c r="J5" s="35" t="n">
        <v>7</v>
      </c>
      <c r="K5" s="53" t="s">
        <v>86</v>
      </c>
    </row>
    <row r="6" customFormat="false" ht="15" hidden="false" customHeight="false" outlineLevel="0" collapsed="false">
      <c r="B6" s="54" t="n">
        <v>46398</v>
      </c>
      <c r="C6" s="40" t="s">
        <v>47</v>
      </c>
      <c r="D6" s="41" t="s">
        <v>52</v>
      </c>
      <c r="E6" s="42" t="n">
        <v>3</v>
      </c>
      <c r="F6" s="42" t="n">
        <v>10</v>
      </c>
      <c r="G6" s="43" t="n">
        <v>25</v>
      </c>
      <c r="H6" s="38" t="n">
        <f aca="false">IF(OR(D6="",G6=""),"",E6*F6*G6)</f>
        <v>750</v>
      </c>
      <c r="I6" s="52" t="n">
        <f aca="false">IF(OR(D6="",G6=""),"",G6*(1+F6/30))</f>
        <v>33.3333333333333</v>
      </c>
      <c r="J6" s="42" t="n">
        <v>7</v>
      </c>
      <c r="K6" s="55" t="s">
        <v>86</v>
      </c>
    </row>
    <row r="7" customFormat="false" ht="15" hidden="false" customHeight="false" outlineLevel="0" collapsed="false">
      <c r="B7" s="51" t="n">
        <v>46400</v>
      </c>
      <c r="C7" s="32" t="s">
        <v>58</v>
      </c>
      <c r="D7" s="33" t="s">
        <v>59</v>
      </c>
      <c r="E7" s="35" t="n">
        <v>4</v>
      </c>
      <c r="F7" s="35" t="n">
        <v>6</v>
      </c>
      <c r="G7" s="36" t="n">
        <v>90</v>
      </c>
      <c r="H7" s="38" t="n">
        <f aca="false">IF(OR(D7="",G7=""),"",E7*F7*G7)</f>
        <v>2160</v>
      </c>
      <c r="I7" s="52" t="n">
        <f aca="false">IF(OR(D7="",G7=""),"",G7*(1+F7/30))</f>
        <v>108</v>
      </c>
      <c r="J7" s="35" t="n">
        <v>8</v>
      </c>
      <c r="K7" s="53" t="s">
        <v>86</v>
      </c>
    </row>
    <row r="8" customFormat="false" ht="15" hidden="false" customHeight="false" outlineLevel="0" collapsed="false">
      <c r="B8" s="54" t="n">
        <v>46400</v>
      </c>
      <c r="C8" s="40" t="s">
        <v>58</v>
      </c>
      <c r="D8" s="41" t="s">
        <v>61</v>
      </c>
      <c r="E8" s="42" t="n">
        <v>4</v>
      </c>
      <c r="F8" s="42" t="n">
        <v>10</v>
      </c>
      <c r="G8" s="43" t="n">
        <v>55</v>
      </c>
      <c r="H8" s="38" t="n">
        <f aca="false">IF(OR(D8="",G8=""),"",E8*F8*G8)</f>
        <v>2200</v>
      </c>
      <c r="I8" s="52" t="n">
        <f aca="false">IF(OR(D8="",G8=""),"",G8*(1+F8/30))</f>
        <v>73.3333333333333</v>
      </c>
      <c r="J8" s="42" t="n">
        <v>7</v>
      </c>
      <c r="K8" s="55" t="s">
        <v>86</v>
      </c>
    </row>
    <row r="9" customFormat="false" ht="15" hidden="false" customHeight="false" outlineLevel="0" collapsed="false">
      <c r="B9" s="51" t="n">
        <v>46402</v>
      </c>
      <c r="C9" s="32" t="s">
        <v>69</v>
      </c>
      <c r="D9" s="33" t="s">
        <v>70</v>
      </c>
      <c r="E9" s="35" t="n">
        <v>4</v>
      </c>
      <c r="F9" s="35" t="n">
        <v>8</v>
      </c>
      <c r="G9" s="36" t="n">
        <v>80</v>
      </c>
      <c r="H9" s="38" t="n">
        <f aca="false">IF(OR(D9="",G9=""),"",E9*F9*G9)</f>
        <v>2560</v>
      </c>
      <c r="I9" s="52" t="n">
        <f aca="false">IF(OR(D9="",G9=""),"",G9*(1+F9/30))</f>
        <v>101.333333333333</v>
      </c>
      <c r="J9" s="35" t="n">
        <v>8</v>
      </c>
      <c r="K9" s="53" t="s">
        <v>86</v>
      </c>
    </row>
    <row r="10" customFormat="false" ht="15" hidden="false" customHeight="false" outlineLevel="0" collapsed="false">
      <c r="B10" s="54" t="n">
        <v>46402</v>
      </c>
      <c r="C10" s="40" t="s">
        <v>69</v>
      </c>
      <c r="D10" s="41" t="s">
        <v>72</v>
      </c>
      <c r="E10" s="42" t="n">
        <v>4</v>
      </c>
      <c r="F10" s="42" t="n">
        <v>12</v>
      </c>
      <c r="G10" s="43" t="n">
        <v>140</v>
      </c>
      <c r="H10" s="38" t="n">
        <f aca="false">IF(OR(D10="",G10=""),"",E10*F10*G10)</f>
        <v>6720</v>
      </c>
      <c r="I10" s="52" t="n">
        <f aca="false">IF(OR(D10="",G10=""),"",G10*(1+F10/30))</f>
        <v>196</v>
      </c>
      <c r="J10" s="42" t="n">
        <v>7</v>
      </c>
      <c r="K10" s="55" t="s">
        <v>86</v>
      </c>
    </row>
    <row r="11" customFormat="false" ht="15" hidden="false" customHeight="false" outlineLevel="0" collapsed="false">
      <c r="B11" s="51" t="n">
        <v>46405</v>
      </c>
      <c r="C11" s="32" t="s">
        <v>47</v>
      </c>
      <c r="D11" s="33" t="s">
        <v>48</v>
      </c>
      <c r="E11" s="35" t="n">
        <v>4</v>
      </c>
      <c r="F11" s="35" t="n">
        <v>8</v>
      </c>
      <c r="G11" s="36" t="n">
        <v>62.5</v>
      </c>
      <c r="H11" s="38" t="n">
        <f aca="false">IF(OR(D11="",G11=""),"",E11*F11*G11)</f>
        <v>2000</v>
      </c>
      <c r="I11" s="52" t="n">
        <f aca="false">IF(OR(D11="",G11=""),"",G11*(1+F11/30))</f>
        <v>79.1666666666667</v>
      </c>
      <c r="J11" s="35" t="n">
        <v>7</v>
      </c>
      <c r="K11" s="53" t="s">
        <v>86</v>
      </c>
    </row>
    <row r="12" customFormat="false" ht="15" hidden="false" customHeight="false" outlineLevel="0" collapsed="false">
      <c r="B12" s="54" t="n">
        <v>46407</v>
      </c>
      <c r="C12" s="40" t="s">
        <v>58</v>
      </c>
      <c r="D12" s="41" t="s">
        <v>59</v>
      </c>
      <c r="E12" s="42" t="n">
        <v>4</v>
      </c>
      <c r="F12" s="42" t="n">
        <v>6</v>
      </c>
      <c r="G12" s="43" t="n">
        <v>95</v>
      </c>
      <c r="H12" s="38" t="n">
        <f aca="false">IF(OR(D12="",G12=""),"",E12*F12*G12)</f>
        <v>2280</v>
      </c>
      <c r="I12" s="52" t="n">
        <f aca="false">IF(OR(D12="",G12=""),"",G12*(1+F12/30))</f>
        <v>114</v>
      </c>
      <c r="J12" s="42" t="n">
        <v>8</v>
      </c>
      <c r="K12" s="55" t="s">
        <v>86</v>
      </c>
    </row>
    <row r="13" customFormat="false" ht="15" hidden="false" customHeight="false" outlineLevel="0" collapsed="false">
      <c r="B13" s="51" t="n">
        <v>46409</v>
      </c>
      <c r="C13" s="32" t="s">
        <v>69</v>
      </c>
      <c r="D13" s="33" t="s">
        <v>70</v>
      </c>
      <c r="E13" s="35" t="n">
        <v>4</v>
      </c>
      <c r="F13" s="35" t="n">
        <v>8</v>
      </c>
      <c r="G13" s="36" t="n">
        <v>82.5</v>
      </c>
      <c r="H13" s="38" t="n">
        <f aca="false">IF(OR(D13="",G13=""),"",E13*F13*G13)</f>
        <v>2640</v>
      </c>
      <c r="I13" s="52" t="n">
        <f aca="false">IF(OR(D13="",G13=""),"",G13*(1+F13/30))</f>
        <v>104.5</v>
      </c>
      <c r="J13" s="35" t="n">
        <v>8</v>
      </c>
      <c r="K13" s="53" t="s">
        <v>86</v>
      </c>
    </row>
    <row r="14" customFormat="false" ht="15" hidden="false" customHeight="false" outlineLevel="0" collapsed="false">
      <c r="B14" s="54" t="n">
        <v>46412</v>
      </c>
      <c r="C14" s="40" t="s">
        <v>47</v>
      </c>
      <c r="D14" s="41" t="s">
        <v>48</v>
      </c>
      <c r="E14" s="42" t="n">
        <v>4</v>
      </c>
      <c r="F14" s="42" t="n">
        <v>8</v>
      </c>
      <c r="G14" s="43" t="n">
        <v>65</v>
      </c>
      <c r="H14" s="38" t="n">
        <f aca="false">IF(OR(D14="",G14=""),"",E14*F14*G14)</f>
        <v>2080</v>
      </c>
      <c r="I14" s="52" t="n">
        <f aca="false">IF(OR(D14="",G14=""),"",G14*(1+F14/30))</f>
        <v>82.3333333333333</v>
      </c>
      <c r="J14" s="42" t="n">
        <v>8</v>
      </c>
      <c r="K14" s="55" t="s">
        <v>86</v>
      </c>
    </row>
    <row r="15" customFormat="false" ht="15" hidden="false" customHeight="false" outlineLevel="0" collapsed="false">
      <c r="B15" s="51" t="n">
        <v>46414</v>
      </c>
      <c r="C15" s="32" t="s">
        <v>58</v>
      </c>
      <c r="D15" s="33" t="s">
        <v>59</v>
      </c>
      <c r="E15" s="35" t="n">
        <v>4</v>
      </c>
      <c r="F15" s="35" t="n">
        <v>5</v>
      </c>
      <c r="G15" s="36" t="n">
        <v>100</v>
      </c>
      <c r="H15" s="38" t="n">
        <f aca="false">IF(OR(D15="",G15=""),"",E15*F15*G15)</f>
        <v>2000</v>
      </c>
      <c r="I15" s="52" t="n">
        <f aca="false">IF(OR(D15="",G15=""),"",G15*(1+F15/30))</f>
        <v>116.666666666667</v>
      </c>
      <c r="J15" s="35" t="n">
        <v>9</v>
      </c>
      <c r="K15" s="53" t="s">
        <v>86</v>
      </c>
    </row>
    <row r="16" customFormat="false" ht="15" hidden="false" customHeight="false" outlineLevel="0" collapsed="false">
      <c r="B16" s="54" t="n">
        <v>46416</v>
      </c>
      <c r="C16" s="40" t="s">
        <v>69</v>
      </c>
      <c r="D16" s="41" t="s">
        <v>70</v>
      </c>
      <c r="E16" s="42" t="n">
        <v>4</v>
      </c>
      <c r="F16" s="42" t="n">
        <v>8</v>
      </c>
      <c r="G16" s="43" t="n">
        <v>85</v>
      </c>
      <c r="H16" s="38" t="n">
        <f aca="false">IF(OR(D16="",G16=""),"",E16*F16*G16)</f>
        <v>2720</v>
      </c>
      <c r="I16" s="52" t="n">
        <f aca="false">IF(OR(D16="",G16=""),"",G16*(1+F16/30))</f>
        <v>107.666666666667</v>
      </c>
      <c r="J16" s="42" t="n">
        <v>8</v>
      </c>
      <c r="K16" s="55" t="s">
        <v>86</v>
      </c>
    </row>
    <row r="17" customFormat="false" ht="15" hidden="false" customHeight="false" outlineLevel="0" collapsed="false">
      <c r="B17" s="51" t="n">
        <v>46419</v>
      </c>
      <c r="C17" s="32" t="s">
        <v>47</v>
      </c>
      <c r="D17" s="33" t="s">
        <v>48</v>
      </c>
      <c r="E17" s="35" t="n">
        <v>4</v>
      </c>
      <c r="F17" s="35" t="n">
        <v>8</v>
      </c>
      <c r="G17" s="36" t="n">
        <v>65</v>
      </c>
      <c r="H17" s="38" t="n">
        <f aca="false">IF(OR(D17="",G17=""),"",E17*F17*G17)</f>
        <v>2080</v>
      </c>
      <c r="I17" s="52" t="n">
        <f aca="false">IF(OR(D17="",G17=""),"",G17*(1+F17/30))</f>
        <v>82.3333333333333</v>
      </c>
      <c r="J17" s="35"/>
      <c r="K17" s="53" t="s">
        <v>87</v>
      </c>
    </row>
    <row r="18" customFormat="false" ht="15" hidden="false" customHeight="false" outlineLevel="0" collapsed="false">
      <c r="B18" s="56"/>
      <c r="C18" s="57"/>
      <c r="D18" s="46"/>
      <c r="E18" s="47"/>
      <c r="F18" s="47"/>
      <c r="G18" s="48"/>
      <c r="H18" s="38" t="str">
        <f aca="false">IF(OR(D18="",G18=""),"",E18*F18*G18)</f>
        <v/>
      </c>
      <c r="I18" s="52" t="str">
        <f aca="false">IF(OR(D18="",G18=""),"",G18*(1+F18/30))</f>
        <v/>
      </c>
      <c r="J18" s="47"/>
      <c r="K18" s="58"/>
    </row>
    <row r="19" customFormat="false" ht="15" hidden="false" customHeight="false" outlineLevel="0" collapsed="false">
      <c r="B19" s="56"/>
      <c r="C19" s="57"/>
      <c r="D19" s="46"/>
      <c r="E19" s="47"/>
      <c r="F19" s="47"/>
      <c r="G19" s="48"/>
      <c r="H19" s="38" t="str">
        <f aca="false">IF(OR(D19="",G19=""),"",E19*F19*G19)</f>
        <v/>
      </c>
      <c r="I19" s="52" t="str">
        <f aca="false">IF(OR(D19="",G19=""),"",G19*(1+F19/30))</f>
        <v/>
      </c>
      <c r="J19" s="47"/>
      <c r="K19" s="58"/>
    </row>
    <row r="20" customFormat="false" ht="15" hidden="false" customHeight="false" outlineLevel="0" collapsed="false">
      <c r="B20" s="56"/>
      <c r="C20" s="57"/>
      <c r="D20" s="46"/>
      <c r="E20" s="47"/>
      <c r="F20" s="47"/>
      <c r="G20" s="48"/>
      <c r="H20" s="38" t="str">
        <f aca="false">IF(OR(D20="",G20=""),"",E20*F20*G20)</f>
        <v/>
      </c>
      <c r="I20" s="52" t="str">
        <f aca="false">IF(OR(D20="",G20=""),"",G20*(1+F20/30))</f>
        <v/>
      </c>
      <c r="J20" s="47"/>
      <c r="K20" s="58"/>
    </row>
    <row r="21" customFormat="false" ht="15" hidden="false" customHeight="false" outlineLevel="0" collapsed="false">
      <c r="B21" s="56"/>
      <c r="C21" s="57"/>
      <c r="D21" s="46"/>
      <c r="E21" s="47"/>
      <c r="F21" s="47"/>
      <c r="G21" s="48"/>
      <c r="H21" s="38" t="str">
        <f aca="false">IF(OR(D21="",G21=""),"",E21*F21*G21)</f>
        <v/>
      </c>
      <c r="I21" s="52" t="str">
        <f aca="false">IF(OR(D21="",G21=""),"",G21*(1+F21/30))</f>
        <v/>
      </c>
      <c r="J21" s="47"/>
      <c r="K21" s="58"/>
    </row>
    <row r="22" customFormat="false" ht="15" hidden="false" customHeight="false" outlineLevel="0" collapsed="false">
      <c r="B22" s="56"/>
      <c r="C22" s="57"/>
      <c r="D22" s="46"/>
      <c r="E22" s="47"/>
      <c r="F22" s="47"/>
      <c r="G22" s="48"/>
      <c r="H22" s="38" t="str">
        <f aca="false">IF(OR(D22="",G22=""),"",E22*F22*G22)</f>
        <v/>
      </c>
      <c r="I22" s="52" t="str">
        <f aca="false">IF(OR(D22="",G22=""),"",G22*(1+F22/30))</f>
        <v/>
      </c>
      <c r="J22" s="47"/>
      <c r="K22" s="58"/>
    </row>
    <row r="23" customFormat="false" ht="15" hidden="false" customHeight="false" outlineLevel="0" collapsed="false">
      <c r="B23" s="56"/>
      <c r="C23" s="57"/>
      <c r="D23" s="46"/>
      <c r="E23" s="47"/>
      <c r="F23" s="47"/>
      <c r="G23" s="48"/>
      <c r="H23" s="38" t="str">
        <f aca="false">IF(OR(D23="",G23=""),"",E23*F23*G23)</f>
        <v/>
      </c>
      <c r="I23" s="52" t="str">
        <f aca="false">IF(OR(D23="",G23=""),"",G23*(1+F23/30))</f>
        <v/>
      </c>
      <c r="J23" s="47"/>
      <c r="K23" s="58"/>
    </row>
  </sheetData>
  <mergeCells count="2">
    <mergeCell ref="B2:K2"/>
    <mergeCell ref="B3:K3"/>
  </mergeCells>
  <conditionalFormatting sqref="H5:H23">
    <cfRule type="dataBar" priority="2">
      <dataBar showValue="1" minLength="10" maxLength="90">
        <cfvo type="min" val="0"/>
        <cfvo type="max" val="0"/>
        <color rgb="FFD98A3D"/>
      </dataBar>
      <extLst>
        <ext xmlns:x14="http://schemas.microsoft.com/office/spreadsheetml/2009/9/main" uri="{B025F937-C7B1-47D3-B67F-A62EFF666E3E}">
          <x14:id>{D6EEC2B3-D07B-4BA3-B8C4-8F2EE8766A88}</x14:id>
        </ext>
      </extLst>
    </cfRule>
  </conditionalFormatting>
  <conditionalFormatting sqref="K5:K23">
    <cfRule type="cellIs" priority="3" operator="equal" aboveAverage="0" equalAverage="0" bottom="0" percent="0" rank="0" text="" dxfId="0">
      <formula>"Erledigt"</formula>
    </cfRule>
    <cfRule type="cellIs" priority="4" operator="equal" aboveAverage="0" equalAverage="0" bottom="0" percent="0" rank="0" text="" dxfId="1">
      <formula>"Ausgefallen"</formula>
    </cfRule>
  </conditionalFormatting>
  <dataValidations count="4">
    <dataValidation allowBlank="true" errorStyle="stop" operator="between" showDropDown="false" showErrorMessage="false" showInputMessage="false" sqref="C5:C23" type="list">
      <formula1>"Tag A,Tag B,Tag C"</formula1>
      <formula2>0</formula2>
    </dataValidation>
    <dataValidation allowBlank="true" errorStyle="stop" operator="between" showDropDown="false" showErrorMessage="false" showInputMessage="false" sqref="D5:D23" type="list">
      <formula1>Übungskatalog!$B$5:$B$24</formula1>
      <formula2>0</formula2>
    </dataValidation>
    <dataValidation allowBlank="true" errorStyle="stop" operator="between" showDropDown="false" showErrorMessage="false" showInputMessage="false" sqref="K5:K23" type="list">
      <formula1>"Erledigt,Ausgefallen,Geplant"</formula1>
      <formula2>0</formula2>
    </dataValidation>
    <dataValidation allowBlank="true" error="Bitte einen Wert zwischen 1 und 10 eingeben." errorStyle="stop" errorTitle="Ungültige Eingabe" operator="between" showDropDown="false" showErrorMessage="false" showInputMessage="false" sqref="J5:J23" type="whole">
      <formula1>1</formula1>
      <formula2>10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6EEC2B3-D07B-4BA3-B8C4-8F2EE8766A88}">
            <x14:dataBar minLength="10" maxLength="90" axisPosition="none" gradient="true">
              <x14:cfvo type="min"/>
              <x14:cfvo type="max"/>
              <x14:negativeFillColor rgb="FFD98A3D"/>
              <x14:axisColor rgb="FF000000"/>
            </x14:dataBar>
          </x14:cfRule>
          <xm:sqref>H5:H23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8A3D"/>
    <pageSetUpPr fitToPage="true"/>
  </sheetPr>
  <dimension ref="B2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2.5"/>
  </cols>
  <sheetData>
    <row r="2" customFormat="false" ht="33.75" hidden="false" customHeight="true" outlineLevel="0" collapsed="false">
      <c r="B2" s="29" t="s">
        <v>88</v>
      </c>
      <c r="C2" s="29"/>
      <c r="D2" s="29"/>
      <c r="E2" s="29"/>
    </row>
    <row r="3" customFormat="false" ht="15" hidden="false" customHeight="true" outlineLevel="0" collapsed="false">
      <c r="B3" s="30" t="s">
        <v>89</v>
      </c>
      <c r="C3" s="30"/>
      <c r="D3" s="30"/>
      <c r="E3" s="30"/>
    </row>
    <row r="4" customFormat="false" ht="21.75" hidden="false" customHeight="true" outlineLevel="0" collapsed="false">
      <c r="B4" s="31" t="s">
        <v>39</v>
      </c>
      <c r="C4" s="31" t="s">
        <v>40</v>
      </c>
      <c r="D4" s="31" t="s">
        <v>90</v>
      </c>
      <c r="E4" s="31" t="s">
        <v>91</v>
      </c>
    </row>
    <row r="5" customFormat="false" ht="15" hidden="false" customHeight="false" outlineLevel="0" collapsed="false">
      <c r="B5" s="33" t="s">
        <v>48</v>
      </c>
      <c r="C5" s="33" t="s">
        <v>92</v>
      </c>
      <c r="D5" s="53" t="s">
        <v>93</v>
      </c>
      <c r="E5" s="53" t="s">
        <v>94</v>
      </c>
    </row>
    <row r="6" customFormat="false" ht="15" hidden="false" customHeight="false" outlineLevel="0" collapsed="false">
      <c r="B6" s="41" t="s">
        <v>50</v>
      </c>
      <c r="C6" s="41" t="s">
        <v>92</v>
      </c>
      <c r="D6" s="55" t="s">
        <v>93</v>
      </c>
      <c r="E6" s="55" t="s">
        <v>94</v>
      </c>
    </row>
    <row r="7" customFormat="false" ht="15" hidden="false" customHeight="false" outlineLevel="0" collapsed="false">
      <c r="B7" s="33" t="s">
        <v>56</v>
      </c>
      <c r="C7" s="33" t="s">
        <v>92</v>
      </c>
      <c r="D7" s="53" t="s">
        <v>95</v>
      </c>
      <c r="E7" s="53" t="s">
        <v>96</v>
      </c>
    </row>
    <row r="8" customFormat="false" ht="15" hidden="false" customHeight="false" outlineLevel="0" collapsed="false">
      <c r="B8" s="41" t="s">
        <v>52</v>
      </c>
      <c r="C8" s="41" t="s">
        <v>97</v>
      </c>
      <c r="D8" s="55" t="s">
        <v>93</v>
      </c>
      <c r="E8" s="55" t="s">
        <v>98</v>
      </c>
    </row>
    <row r="9" customFormat="false" ht="15" hidden="false" customHeight="false" outlineLevel="0" collapsed="false">
      <c r="B9" s="33" t="s">
        <v>53</v>
      </c>
      <c r="C9" s="33" t="s">
        <v>97</v>
      </c>
      <c r="D9" s="53" t="s">
        <v>95</v>
      </c>
      <c r="E9" s="53" t="s">
        <v>98</v>
      </c>
    </row>
    <row r="10" customFormat="false" ht="15" hidden="false" customHeight="false" outlineLevel="0" collapsed="false">
      <c r="B10" s="41" t="s">
        <v>67</v>
      </c>
      <c r="C10" s="41" t="s">
        <v>97</v>
      </c>
      <c r="D10" s="55" t="s">
        <v>95</v>
      </c>
      <c r="E10" s="55" t="s">
        <v>99</v>
      </c>
    </row>
    <row r="11" customFormat="false" ht="15" hidden="false" customHeight="false" outlineLevel="0" collapsed="false">
      <c r="B11" s="33" t="s">
        <v>59</v>
      </c>
      <c r="C11" s="33" t="s">
        <v>100</v>
      </c>
      <c r="D11" s="53" t="s">
        <v>93</v>
      </c>
      <c r="E11" s="53" t="s">
        <v>94</v>
      </c>
    </row>
    <row r="12" customFormat="false" ht="15" hidden="false" customHeight="false" outlineLevel="0" collapsed="false">
      <c r="B12" s="41" t="s">
        <v>64</v>
      </c>
      <c r="C12" s="41" t="s">
        <v>100</v>
      </c>
      <c r="D12" s="55" t="s">
        <v>93</v>
      </c>
      <c r="E12" s="55" t="s">
        <v>101</v>
      </c>
    </row>
    <row r="13" customFormat="false" ht="15" hidden="false" customHeight="false" outlineLevel="0" collapsed="false">
      <c r="B13" s="33" t="s">
        <v>61</v>
      </c>
      <c r="C13" s="33" t="s">
        <v>100</v>
      </c>
      <c r="D13" s="53" t="s">
        <v>93</v>
      </c>
      <c r="E13" s="53" t="s">
        <v>96</v>
      </c>
    </row>
    <row r="14" customFormat="false" ht="15" hidden="false" customHeight="false" outlineLevel="0" collapsed="false">
      <c r="B14" s="41" t="s">
        <v>62</v>
      </c>
      <c r="C14" s="41" t="s">
        <v>100</v>
      </c>
      <c r="D14" s="55" t="s">
        <v>93</v>
      </c>
      <c r="E14" s="55" t="s">
        <v>94</v>
      </c>
    </row>
    <row r="15" customFormat="false" ht="15" hidden="false" customHeight="false" outlineLevel="0" collapsed="false">
      <c r="B15" s="33" t="s">
        <v>66</v>
      </c>
      <c r="C15" s="33" t="s">
        <v>102</v>
      </c>
      <c r="D15" s="53" t="s">
        <v>95</v>
      </c>
      <c r="E15" s="53" t="s">
        <v>98</v>
      </c>
    </row>
    <row r="16" customFormat="false" ht="15" hidden="false" customHeight="false" outlineLevel="0" collapsed="false">
      <c r="B16" s="41" t="s">
        <v>55</v>
      </c>
      <c r="C16" s="41" t="s">
        <v>102</v>
      </c>
      <c r="D16" s="55" t="s">
        <v>95</v>
      </c>
      <c r="E16" s="55" t="s">
        <v>99</v>
      </c>
    </row>
    <row r="17" customFormat="false" ht="15" hidden="false" customHeight="false" outlineLevel="0" collapsed="false">
      <c r="B17" s="33" t="s">
        <v>70</v>
      </c>
      <c r="C17" s="33" t="s">
        <v>103</v>
      </c>
      <c r="D17" s="53" t="s">
        <v>93</v>
      </c>
      <c r="E17" s="53" t="s">
        <v>94</v>
      </c>
    </row>
    <row r="18" customFormat="false" ht="15" hidden="false" customHeight="false" outlineLevel="0" collapsed="false">
      <c r="B18" s="41" t="s">
        <v>72</v>
      </c>
      <c r="C18" s="41" t="s">
        <v>103</v>
      </c>
      <c r="D18" s="55" t="s">
        <v>93</v>
      </c>
      <c r="E18" s="55" t="s">
        <v>96</v>
      </c>
    </row>
    <row r="19" customFormat="false" ht="15" hidden="false" customHeight="false" outlineLevel="0" collapsed="false">
      <c r="B19" s="33" t="s">
        <v>73</v>
      </c>
      <c r="C19" s="33" t="s">
        <v>103</v>
      </c>
      <c r="D19" s="53" t="s">
        <v>93</v>
      </c>
      <c r="E19" s="53" t="s">
        <v>98</v>
      </c>
    </row>
    <row r="20" customFormat="false" ht="15" hidden="false" customHeight="false" outlineLevel="0" collapsed="false">
      <c r="B20" s="41" t="s">
        <v>75</v>
      </c>
      <c r="C20" s="41" t="s">
        <v>103</v>
      </c>
      <c r="D20" s="55" t="s">
        <v>95</v>
      </c>
      <c r="E20" s="55" t="s">
        <v>96</v>
      </c>
    </row>
    <row r="21" customFormat="false" ht="15" hidden="false" customHeight="false" outlineLevel="0" collapsed="false">
      <c r="B21" s="33" t="s">
        <v>76</v>
      </c>
      <c r="C21" s="33" t="s">
        <v>103</v>
      </c>
      <c r="D21" s="53" t="s">
        <v>95</v>
      </c>
      <c r="E21" s="53" t="s">
        <v>96</v>
      </c>
    </row>
    <row r="22" customFormat="false" ht="15" hidden="false" customHeight="false" outlineLevel="0" collapsed="false">
      <c r="B22" s="41" t="s">
        <v>77</v>
      </c>
      <c r="C22" s="41" t="s">
        <v>103</v>
      </c>
      <c r="D22" s="55" t="s">
        <v>95</v>
      </c>
      <c r="E22" s="55" t="s">
        <v>96</v>
      </c>
    </row>
    <row r="23" customFormat="false" ht="15" hidden="false" customHeight="false" outlineLevel="0" collapsed="false">
      <c r="B23" s="33" t="s">
        <v>104</v>
      </c>
      <c r="C23" s="33" t="s">
        <v>105</v>
      </c>
      <c r="D23" s="53" t="s">
        <v>95</v>
      </c>
      <c r="E23" s="53" t="s">
        <v>101</v>
      </c>
    </row>
    <row r="24" customFormat="false" ht="15" hidden="false" customHeight="false" outlineLevel="0" collapsed="false">
      <c r="B24" s="41" t="s">
        <v>106</v>
      </c>
      <c r="C24" s="41" t="s">
        <v>105</v>
      </c>
      <c r="D24" s="55" t="s">
        <v>95</v>
      </c>
      <c r="E24" s="55" t="s">
        <v>101</v>
      </c>
    </row>
  </sheetData>
  <mergeCells count="2">
    <mergeCell ref="B2:E2"/>
    <mergeCell ref="B3:E3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2026-09-11T09:09:18Z</dcterms:created>
  <dc:creator>openpyxl</dc:creator>
  <dc:description/>
  <dc:language>en-US</dc:language>
  <cp:lastModifiedBy/>
  <dcterms:modified xsi:type="dcterms:W3CDTF">2026-09-11T09:09:18Z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