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 vertical\"/>
    </mc:Choice>
  </mc:AlternateContent>
  <xr:revisionPtr revIDLastSave="0" documentId="13_ncr:1_{67A78610-F074-4634-A1A1-A1B979949251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Packliste" sheetId="1" r:id="rId1"/>
  </sheets>
  <definedNames>
    <definedName name="_xlnm.Print_Area" localSheetId="0">Packliste!$B$2:$H$50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0" i="1" l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L18" i="1"/>
  <c r="K18" i="1"/>
  <c r="B18" i="1"/>
  <c r="L17" i="1"/>
  <c r="K17" i="1"/>
  <c r="B17" i="1"/>
  <c r="L16" i="1"/>
  <c r="K16" i="1"/>
  <c r="B16" i="1"/>
  <c r="L15" i="1"/>
  <c r="K15" i="1"/>
  <c r="B15" i="1"/>
  <c r="L14" i="1"/>
  <c r="K14" i="1"/>
  <c r="B14" i="1"/>
  <c r="L13" i="1"/>
  <c r="K13" i="1"/>
  <c r="B13" i="1"/>
  <c r="B12" i="1"/>
  <c r="B11" i="1"/>
  <c r="H7" i="1"/>
  <c r="K6" i="1"/>
  <c r="K5" i="1"/>
  <c r="K4" i="1"/>
  <c r="K8" i="1" s="1"/>
  <c r="J9" i="1" s="1"/>
  <c r="K7" i="1" l="1"/>
</calcChain>
</file>

<file path=xl/sharedStrings.xml><?xml version="1.0" encoding="utf-8"?>
<sst xmlns="http://schemas.openxmlformats.org/spreadsheetml/2006/main" count="141" uniqueCount="80">
  <si>
    <t>ÜBERSICHT</t>
  </si>
  <si>
    <t>Reise-Checkliste · Vorlage 2026 · zum Abhaken</t>
  </si>
  <si>
    <t>Positionen gesamt</t>
  </si>
  <si>
    <t>REISEDATEN</t>
  </si>
  <si>
    <t>Teile gesamt (Menge)</t>
  </si>
  <si>
    <t>Reiseziel:</t>
  </si>
  <si>
    <t>Musterstadt / Beispielland</t>
  </si>
  <si>
    <t>Reisende(r):</t>
  </si>
  <si>
    <t>Alex Beispiel</t>
  </si>
  <si>
    <t>Eingepackt</t>
  </si>
  <si>
    <t>Reise von:</t>
  </si>
  <si>
    <t>bis:</t>
  </si>
  <si>
    <t>Reisedauer:</t>
  </si>
  <si>
    <t>Noch offen</t>
  </si>
  <si>
    <t>Gepäckart:</t>
  </si>
  <si>
    <t>Trolley + Handgepäck</t>
  </si>
  <si>
    <t>Personen:</t>
  </si>
  <si>
    <t>1 Erwachsene(r)</t>
  </si>
  <si>
    <t>Fortschritt</t>
  </si>
  <si>
    <t>Nr.</t>
  </si>
  <si>
    <t>Kategorie</t>
  </si>
  <si>
    <t>Artikel</t>
  </si>
  <si>
    <t>Menge</t>
  </si>
  <si>
    <t>Priorität</t>
  </si>
  <si>
    <t>Notiz</t>
  </si>
  <si>
    <t>Reisedokumente &amp; Finanzen</t>
  </si>
  <si>
    <t>Reisepass / Personalausweis</t>
  </si>
  <si>
    <t>Hoch</t>
  </si>
  <si>
    <t>✓</t>
  </si>
  <si>
    <t>Gültigkeit prüfen</t>
  </si>
  <si>
    <t>FORTSCHRITT NACH KATEGORIE</t>
  </si>
  <si>
    <t>Reiseunterlagen (Buchungen)</t>
  </si>
  <si>
    <t>Digital + ausgedruckt</t>
  </si>
  <si>
    <t>Anteil</t>
  </si>
  <si>
    <t>Eing./Ges.</t>
  </si>
  <si>
    <t>EC- / Kreditkarte</t>
  </si>
  <si>
    <t>Dokumente &amp; Finanzen</t>
  </si>
  <si>
    <t>Bargeld (Landeswährung)</t>
  </si>
  <si>
    <t>Mittel</t>
  </si>
  <si>
    <t>Kleine Stückelung</t>
  </si>
  <si>
    <t>Kleidung &amp; Schuhe</t>
  </si>
  <si>
    <t>Krankenversicherungskarte</t>
  </si>
  <si>
    <t>Hygiene &amp; Kosmetik</t>
  </si>
  <si>
    <t>T-Shirts</t>
  </si>
  <si>
    <t>Reiseapotheke</t>
  </si>
  <si>
    <t>Hosen</t>
  </si>
  <si>
    <t>Elektronik &amp; Technik</t>
  </si>
  <si>
    <t>Unterwäsche</t>
  </si>
  <si>
    <t>Pro Tag ein Paar</t>
  </si>
  <si>
    <t>Sonstiges</t>
  </si>
  <si>
    <t>Socken</t>
  </si>
  <si>
    <t>Übergangsjacke</t>
  </si>
  <si>
    <t>Für kühle Abende</t>
  </si>
  <si>
    <t>SO FUNKTIONIERT'S</t>
  </si>
  <si>
    <t>Bequeme Schuhe</t>
  </si>
  <si>
    <t>•  Artikel in Spalte „Artikel“ eintragen, Kategorie und Priorität aus den Listen wählen.</t>
  </si>
  <si>
    <t>Zahnbürste &amp; Zahnpasta</t>
  </si>
  <si>
    <t>•  In Spalte „Eingepackt“ ein ✓ setzen, sobald der Artikel im Koffer ist – die Übersicht rechnet automatisch.</t>
  </si>
  <si>
    <t>Duschgel &amp; Shampoo</t>
  </si>
  <si>
    <t>Reisegröße</t>
  </si>
  <si>
    <t>•  Reisedaten und alle Beispielzeilen einfach überschreiben. Erledigte Zeilen werden grün durchgestrichen.</t>
  </si>
  <si>
    <t>Deodorant</t>
  </si>
  <si>
    <t>Sonnenschutz (LSF 30+)</t>
  </si>
  <si>
    <t>Persönliche Medikamente</t>
  </si>
  <si>
    <t>Ausreichend Vorrat</t>
  </si>
  <si>
    <t>Schmerz- / Fiebermittel</t>
  </si>
  <si>
    <t>Pflaster &amp; Verband</t>
  </si>
  <si>
    <t>Niedrig</t>
  </si>
  <si>
    <t>Smartphone &amp; Ladekabel</t>
  </si>
  <si>
    <t>Powerbank</t>
  </si>
  <si>
    <t>Im Handgepäck</t>
  </si>
  <si>
    <t>Reiseadapter</t>
  </si>
  <si>
    <t>Zielland prüfen</t>
  </si>
  <si>
    <t>Kopfhörer</t>
  </si>
  <si>
    <t>Trinkflasche (wiederbefüllbar)</t>
  </si>
  <si>
    <t>Reiselektüre</t>
  </si>
  <si>
    <t>Tagesrucksack</t>
  </si>
  <si>
    <t>Für Ausflüge</t>
  </si>
  <si>
    <t>Sonnenbrille</t>
  </si>
  <si>
    <t>VERSANDLITE - PACKLISTE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</si>
</sst>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&quot; Tage&quot;"/>
  </numFmts>
  <fonts count="17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10"/>
      <color rgb="FFFFFFFF"/>
      <name val="Calibri"/>
      <charset val="1"/>
    </font>
    <font>
      <sz val="10.5"/>
      <color rgb="FFFFFFFF"/>
      <name val="Calibri"/>
      <charset val="1"/>
    </font>
    <font>
      <sz val="10"/>
      <color rgb="FF5C6B72"/>
      <name val="Calibri"/>
      <charset val="1"/>
    </font>
    <font>
      <b/>
      <sz val="13"/>
      <color rgb="FF124559"/>
      <name val="Calibri"/>
      <charset val="1"/>
    </font>
    <font>
      <b/>
      <sz val="10"/>
      <color rgb="FF124559"/>
      <name val="Calibri"/>
      <charset val="1"/>
    </font>
    <font>
      <b/>
      <sz val="10"/>
      <color rgb="FF5C6B72"/>
      <name val="Calibri"/>
      <charset val="1"/>
    </font>
    <font>
      <sz val="10.5"/>
      <color rgb="FF1B2B34"/>
      <name val="Calibri"/>
      <charset val="1"/>
    </font>
    <font>
      <b/>
      <sz val="10.5"/>
      <color rgb="FF1B2B34"/>
      <name val="Calibri"/>
      <charset val="1"/>
    </font>
    <font>
      <b/>
      <sz val="10.5"/>
      <color rgb="FFFFFFFF"/>
      <name val="Calibri"/>
      <charset val="1"/>
    </font>
    <font>
      <b/>
      <sz val="12"/>
      <color rgb="FF124559"/>
      <name val="Calibri"/>
      <charset val="1"/>
    </font>
    <font>
      <b/>
      <sz val="9.5"/>
      <color rgb="FF5C6B72"/>
      <name val="Calibri"/>
      <charset val="1"/>
    </font>
    <font>
      <sz val="9.5"/>
      <color rgb="FF1B2B34"/>
      <name val="Calibri"/>
      <charset val="1"/>
    </font>
    <font>
      <sz val="9.5"/>
      <color rgb="FF5C6B72"/>
      <name val="Calibri"/>
      <charset val="1"/>
    </font>
    <font>
      <sz val="9"/>
      <color rgb="FF5C6B72"/>
      <name val="Calibri"/>
      <charset val="1"/>
    </font>
    <font>
      <b/>
      <sz val="15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E3A46"/>
        <bgColor rgb="FF124559"/>
      </patternFill>
    </fill>
    <fill>
      <patternFill patternType="solid">
        <fgColor rgb="FF124559"/>
        <bgColor rgb="FF0E3A46"/>
      </patternFill>
    </fill>
    <fill>
      <patternFill patternType="solid">
        <fgColor rgb="FFEFEBE3"/>
        <bgColor rgb="FFE7EFE8"/>
      </patternFill>
    </fill>
    <fill>
      <patternFill patternType="solid">
        <fgColor rgb="FFFFFFFF"/>
        <bgColor rgb="FFF5F3EE"/>
      </patternFill>
    </fill>
    <fill>
      <patternFill patternType="solid">
        <fgColor rgb="FFF5F3EE"/>
        <bgColor rgb="FFEFEBE3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09F3E"/>
      </bottom>
      <diagonal/>
    </border>
    <border>
      <left style="thin">
        <color rgb="FFD9D3C7"/>
      </left>
      <right style="thin">
        <color rgb="FFD9D3C7"/>
      </right>
      <top style="thin">
        <color rgb="FFD9D3C7"/>
      </top>
      <bottom style="thin">
        <color rgb="FFD9D3C7"/>
      </bottom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5" fillId="6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9" fontId="5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" fontId="5" fillId="4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4" borderId="0" xfId="0" applyFill="1"/>
    <xf numFmtId="0" fontId="4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164" fontId="8" fillId="4" borderId="0" xfId="0" applyNumberFormat="1" applyFont="1" applyFill="1" applyAlignment="1">
      <alignment horizontal="center" vertical="center"/>
    </xf>
    <xf numFmtId="165" fontId="9" fillId="4" borderId="0" xfId="0" applyNumberFormat="1" applyFont="1" applyFill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indent="1"/>
    </xf>
    <xf numFmtId="0" fontId="4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indent="1"/>
    </xf>
    <xf numFmtId="0" fontId="8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 indent="1"/>
    </xf>
    <xf numFmtId="0" fontId="8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3" borderId="0" xfId="0" applyFont="1" applyFill="1" applyAlignment="1">
      <alignment horizontal="left" vertical="center" indent="1"/>
    </xf>
  </cellXfs>
  <cellStyles count="1">
    <cellStyle name="Standard" xfId="0" builtinId="0"/>
  </cellStyles>
  <dxfs count="2">
    <dxf>
      <fill>
        <patternFill>
          <bgColor rgb="FFFBE9CF"/>
        </patternFill>
      </fill>
    </dxf>
    <dxf>
      <font>
        <strike/>
        <sz val="10"/>
        <color rgb="FF7C8B80"/>
        <name val="Calibri"/>
        <charset val="1"/>
      </font>
      <fill>
        <patternFill>
          <bgColor rgb="FFE7EFE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3C7"/>
      <rgbColor rgb="FF7C8B80"/>
      <rgbColor rgb="FF9999FF"/>
      <rgbColor rgb="FF993366"/>
      <rgbColor rgb="FFF5F3EE"/>
      <rgbColor rgb="FFE7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BE3"/>
      <rgbColor rgb="FFFBE9C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09F3E"/>
      <rgbColor rgb="FFFF6600"/>
      <rgbColor rgb="FF5C6B72"/>
      <rgbColor rgb="FF969696"/>
      <rgbColor rgb="FF0E3A46"/>
      <rgbColor rgb="FF339966"/>
      <rgbColor rgb="FF003300"/>
      <rgbColor rgb="FF333300"/>
      <rgbColor rgb="FF993300"/>
      <rgbColor rgb="FF993366"/>
      <rgbColor rgb="FF124559"/>
      <rgbColor rgb="FF1B2B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50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J32" sqref="J32"/>
    </sheetView>
  </sheetViews>
  <sheetFormatPr baseColWidth="10" defaultColWidth="8.7109375" defaultRowHeight="15" x14ac:dyDescent="0.25"/>
  <cols>
    <col min="1" max="1" width="2.42578125" customWidth="1"/>
    <col min="2" max="2" width="6" customWidth="1"/>
    <col min="3" max="3" width="24" customWidth="1"/>
    <col min="4" max="4" width="36" customWidth="1"/>
    <col min="5" max="5" width="9" customWidth="1"/>
    <col min="6" max="6" width="12" customWidth="1"/>
    <col min="7" max="7" width="13" customWidth="1"/>
    <col min="8" max="8" width="30" customWidth="1"/>
    <col min="9" max="9" width="2.42578125" customWidth="1"/>
    <col min="10" max="10" width="22" customWidth="1"/>
    <col min="11" max="11" width="11" customWidth="1"/>
    <col min="12" max="12" width="17" customWidth="1"/>
  </cols>
  <sheetData>
    <row r="2" spans="2:12" ht="39.75" customHeight="1" x14ac:dyDescent="0.25">
      <c r="B2" s="11" t="s">
        <v>79</v>
      </c>
      <c r="C2" s="11"/>
      <c r="D2" s="11"/>
      <c r="E2" s="11"/>
      <c r="F2" s="11"/>
      <c r="G2" s="11"/>
      <c r="H2" s="11"/>
      <c r="J2" s="34" t="s">
        <v>0</v>
      </c>
      <c r="K2" s="34"/>
      <c r="L2" s="34"/>
    </row>
    <row r="3" spans="2:12" ht="19.5" customHeight="1" x14ac:dyDescent="0.25">
      <c r="B3" s="9" t="s">
        <v>1</v>
      </c>
      <c r="C3" s="9"/>
      <c r="D3" s="9"/>
      <c r="E3" s="9"/>
      <c r="F3" s="9"/>
      <c r="G3" s="9"/>
      <c r="H3" s="9"/>
      <c r="J3" s="12"/>
      <c r="K3" s="12"/>
      <c r="L3" s="12"/>
    </row>
    <row r="4" spans="2:12" ht="19.5" customHeight="1" x14ac:dyDescent="0.25">
      <c r="J4" s="13" t="s">
        <v>2</v>
      </c>
      <c r="K4" s="8">
        <f>COUNTA(D11:D50)</f>
        <v>26</v>
      </c>
      <c r="L4" s="8"/>
    </row>
    <row r="5" spans="2:12" ht="19.5" customHeight="1" x14ac:dyDescent="0.25">
      <c r="B5" s="7" t="s">
        <v>3</v>
      </c>
      <c r="C5" s="7"/>
      <c r="D5" s="7"/>
      <c r="E5" s="7"/>
      <c r="F5" s="7"/>
      <c r="G5" s="7"/>
      <c r="H5" s="7"/>
      <c r="J5" s="13" t="s">
        <v>4</v>
      </c>
      <c r="K5" s="8">
        <f>SUM(E11:E50)</f>
        <v>44</v>
      </c>
      <c r="L5" s="8"/>
    </row>
    <row r="6" spans="2:12" ht="19.5" customHeight="1" x14ac:dyDescent="0.25">
      <c r="B6" s="6" t="s">
        <v>5</v>
      </c>
      <c r="C6" s="6"/>
      <c r="D6" s="5" t="s">
        <v>6</v>
      </c>
      <c r="E6" s="5"/>
      <c r="F6" s="14" t="s">
        <v>7</v>
      </c>
      <c r="G6" s="5" t="s">
        <v>8</v>
      </c>
      <c r="H6" s="5"/>
      <c r="J6" s="13" t="s">
        <v>9</v>
      </c>
      <c r="K6" s="8">
        <f>COUNTIF(G11:G50,"✓")</f>
        <v>12</v>
      </c>
      <c r="L6" s="8"/>
    </row>
    <row r="7" spans="2:12" ht="19.5" customHeight="1" x14ac:dyDescent="0.25">
      <c r="B7" s="6" t="s">
        <v>10</v>
      </c>
      <c r="C7" s="6"/>
      <c r="D7" s="15">
        <v>46213</v>
      </c>
      <c r="E7" s="14" t="s">
        <v>11</v>
      </c>
      <c r="F7" s="15">
        <v>46220</v>
      </c>
      <c r="G7" s="14" t="s">
        <v>12</v>
      </c>
      <c r="H7" s="16">
        <f>F7-D7+1</f>
        <v>8</v>
      </c>
      <c r="J7" s="13" t="s">
        <v>13</v>
      </c>
      <c r="K7" s="8">
        <f>K4-K6</f>
        <v>14</v>
      </c>
      <c r="L7" s="8"/>
    </row>
    <row r="8" spans="2:12" ht="19.5" customHeight="1" x14ac:dyDescent="0.25">
      <c r="B8" s="6" t="s">
        <v>14</v>
      </c>
      <c r="C8" s="6"/>
      <c r="D8" s="5" t="s">
        <v>15</v>
      </c>
      <c r="E8" s="5"/>
      <c r="F8" s="14" t="s">
        <v>16</v>
      </c>
      <c r="G8" s="4" t="s">
        <v>17</v>
      </c>
      <c r="H8" s="4"/>
      <c r="J8" s="13" t="s">
        <v>18</v>
      </c>
      <c r="K8" s="3">
        <f>IF(K4=0,0,K6/K4)</f>
        <v>0.46153846153846156</v>
      </c>
      <c r="L8" s="3"/>
    </row>
    <row r="9" spans="2:12" ht="19.5" customHeight="1" x14ac:dyDescent="0.25">
      <c r="J9" s="2" t="str">
        <f>REPT("█",ROUND(K8*22,0))&amp;REPT("░",22-ROUND(K8*22,0))</f>
        <v>██████████░░░░░░░░░░░░</v>
      </c>
      <c r="K9" s="2"/>
      <c r="L9" s="2"/>
    </row>
    <row r="10" spans="2:12" ht="24" customHeight="1" x14ac:dyDescent="0.25">
      <c r="B10" s="17" t="s">
        <v>19</v>
      </c>
      <c r="C10" s="17" t="s">
        <v>20</v>
      </c>
      <c r="D10" s="18" t="s">
        <v>21</v>
      </c>
      <c r="E10" s="17" t="s">
        <v>22</v>
      </c>
      <c r="F10" s="17" t="s">
        <v>23</v>
      </c>
      <c r="G10" s="17" t="s">
        <v>9</v>
      </c>
      <c r="H10" s="18" t="s">
        <v>24</v>
      </c>
    </row>
    <row r="11" spans="2:12" ht="18" customHeight="1" x14ac:dyDescent="0.25">
      <c r="B11" s="19">
        <f t="shared" ref="B11:B50" si="0">IF($D11="","",ROW()-10)</f>
        <v>1</v>
      </c>
      <c r="C11" s="20" t="s">
        <v>25</v>
      </c>
      <c r="D11" s="20" t="s">
        <v>26</v>
      </c>
      <c r="E11" s="21">
        <v>1</v>
      </c>
      <c r="F11" s="21" t="s">
        <v>27</v>
      </c>
      <c r="G11" s="22" t="s">
        <v>28</v>
      </c>
      <c r="H11" s="23" t="s">
        <v>29</v>
      </c>
      <c r="J11" s="10" t="s">
        <v>30</v>
      </c>
      <c r="K11" s="10"/>
      <c r="L11" s="10"/>
    </row>
    <row r="12" spans="2:12" ht="18.75" customHeight="1" x14ac:dyDescent="0.25">
      <c r="B12" s="24">
        <f t="shared" si="0"/>
        <v>2</v>
      </c>
      <c r="C12" s="25" t="s">
        <v>25</v>
      </c>
      <c r="D12" s="25" t="s">
        <v>31</v>
      </c>
      <c r="E12" s="26">
        <v>1</v>
      </c>
      <c r="F12" s="26" t="s">
        <v>27</v>
      </c>
      <c r="G12" s="27" t="s">
        <v>28</v>
      </c>
      <c r="H12" s="28" t="s">
        <v>32</v>
      </c>
      <c r="J12" s="29" t="s">
        <v>20</v>
      </c>
      <c r="K12" s="30" t="s">
        <v>33</v>
      </c>
      <c r="L12" s="30" t="s">
        <v>34</v>
      </c>
    </row>
    <row r="13" spans="2:12" ht="16.5" customHeight="1" x14ac:dyDescent="0.25">
      <c r="B13" s="19">
        <f t="shared" si="0"/>
        <v>3</v>
      </c>
      <c r="C13" s="20" t="s">
        <v>25</v>
      </c>
      <c r="D13" s="20" t="s">
        <v>35</v>
      </c>
      <c r="E13" s="21">
        <v>2</v>
      </c>
      <c r="F13" s="21" t="s">
        <v>27</v>
      </c>
      <c r="G13" s="22" t="s">
        <v>28</v>
      </c>
      <c r="H13" s="23"/>
      <c r="J13" s="31" t="s">
        <v>36</v>
      </c>
      <c r="K13" s="32">
        <f>IFERROR(COUNTIFS($C$11:$C$50,"Reisedokumente &amp; Finanzen",$G$11:$G$50,"✓")/COUNTIF($C$11:$C$50,"Reisedokumente &amp; Finanzen"),0)</f>
        <v>0.6</v>
      </c>
      <c r="L13" s="33" t="str">
        <f>COUNTIFS($C$11:$C$50,"Reisedokumente &amp; Finanzen",$G$11:$G$50,"✓")&amp;" / "&amp;COUNTIF($C$11:$C$50,"Reisedokumente &amp; Finanzen")</f>
        <v>3 / 5</v>
      </c>
    </row>
    <row r="14" spans="2:12" ht="16.5" customHeight="1" x14ac:dyDescent="0.25">
      <c r="B14" s="24">
        <f t="shared" si="0"/>
        <v>4</v>
      </c>
      <c r="C14" s="25" t="s">
        <v>25</v>
      </c>
      <c r="D14" s="25" t="s">
        <v>37</v>
      </c>
      <c r="E14" s="26">
        <v>1</v>
      </c>
      <c r="F14" s="26" t="s">
        <v>38</v>
      </c>
      <c r="G14" s="27"/>
      <c r="H14" s="28" t="s">
        <v>39</v>
      </c>
      <c r="J14" s="31" t="s">
        <v>40</v>
      </c>
      <c r="K14" s="32">
        <f>IFERROR(COUNTIFS($C$11:$C$50,"Kleidung &amp; Schuhe",$G$11:$G$50,"✓")/COUNTIF($C$11:$C$50,"Kleidung &amp; Schuhe"),0)</f>
        <v>0.5</v>
      </c>
      <c r="L14" s="33" t="str">
        <f>COUNTIFS($C$11:$C$50,"Kleidung &amp; Schuhe",$G$11:$G$50,"✓")&amp;" / "&amp;COUNTIF($C$11:$C$50,"Kleidung &amp; Schuhe")</f>
        <v>3 / 6</v>
      </c>
    </row>
    <row r="15" spans="2:12" ht="16.5" customHeight="1" x14ac:dyDescent="0.25">
      <c r="B15" s="19">
        <f t="shared" si="0"/>
        <v>5</v>
      </c>
      <c r="C15" s="20" t="s">
        <v>25</v>
      </c>
      <c r="D15" s="20" t="s">
        <v>41</v>
      </c>
      <c r="E15" s="21">
        <v>1</v>
      </c>
      <c r="F15" s="21" t="s">
        <v>38</v>
      </c>
      <c r="G15" s="22"/>
      <c r="H15" s="23"/>
      <c r="J15" s="31" t="s">
        <v>42</v>
      </c>
      <c r="K15" s="32">
        <f>IFERROR(COUNTIFS($C$11:$C$50,"Hygiene &amp; Kosmetik",$G$11:$G$50,"✓")/COUNTIF($C$11:$C$50,"Hygiene &amp; Kosmetik"),0)</f>
        <v>0.5</v>
      </c>
      <c r="L15" s="33" t="str">
        <f>COUNTIFS($C$11:$C$50,"Hygiene &amp; Kosmetik",$G$11:$G$50,"✓")&amp;" / "&amp;COUNTIF($C$11:$C$50,"Hygiene &amp; Kosmetik")</f>
        <v>2 / 4</v>
      </c>
    </row>
    <row r="16" spans="2:12" ht="16.5" customHeight="1" x14ac:dyDescent="0.25">
      <c r="B16" s="24">
        <f t="shared" si="0"/>
        <v>6</v>
      </c>
      <c r="C16" s="25" t="s">
        <v>40</v>
      </c>
      <c r="D16" s="25" t="s">
        <v>43</v>
      </c>
      <c r="E16" s="26">
        <v>5</v>
      </c>
      <c r="F16" s="26" t="s">
        <v>38</v>
      </c>
      <c r="G16" s="27" t="s">
        <v>28</v>
      </c>
      <c r="H16" s="28"/>
      <c r="J16" s="31" t="s">
        <v>44</v>
      </c>
      <c r="K16" s="32">
        <f>IFERROR(COUNTIFS($C$11:$C$50,"Reiseapotheke",$G$11:$G$50,"✓")/COUNTIF($C$11:$C$50,"Reiseapotheke"),0)</f>
        <v>0.33333333333333331</v>
      </c>
      <c r="L16" s="33" t="str">
        <f>COUNTIFS($C$11:$C$50,"Reiseapotheke",$G$11:$G$50,"✓")&amp;" / "&amp;COUNTIF($C$11:$C$50,"Reiseapotheke")</f>
        <v>1 / 3</v>
      </c>
    </row>
    <row r="17" spans="2:12" ht="16.5" customHeight="1" x14ac:dyDescent="0.25">
      <c r="B17" s="19">
        <f t="shared" si="0"/>
        <v>7</v>
      </c>
      <c r="C17" s="20" t="s">
        <v>40</v>
      </c>
      <c r="D17" s="20" t="s">
        <v>45</v>
      </c>
      <c r="E17" s="21">
        <v>2</v>
      </c>
      <c r="F17" s="21" t="s">
        <v>38</v>
      </c>
      <c r="G17" s="22"/>
      <c r="H17" s="23"/>
      <c r="J17" s="31" t="s">
        <v>46</v>
      </c>
      <c r="K17" s="32">
        <f>IFERROR(COUNTIFS($C$11:$C$50,"Elektronik &amp; Technik",$G$11:$G$50,"✓")/COUNTIF($C$11:$C$50,"Elektronik &amp; Technik"),0)</f>
        <v>0.25</v>
      </c>
      <c r="L17" s="33" t="str">
        <f>COUNTIFS($C$11:$C$50,"Elektronik &amp; Technik",$G$11:$G$50,"✓")&amp;" / "&amp;COUNTIF($C$11:$C$50,"Elektronik &amp; Technik")</f>
        <v>1 / 4</v>
      </c>
    </row>
    <row r="18" spans="2:12" ht="16.5" customHeight="1" x14ac:dyDescent="0.25">
      <c r="B18" s="24">
        <f t="shared" si="0"/>
        <v>8</v>
      </c>
      <c r="C18" s="25" t="s">
        <v>40</v>
      </c>
      <c r="D18" s="25" t="s">
        <v>47</v>
      </c>
      <c r="E18" s="26">
        <v>7</v>
      </c>
      <c r="F18" s="26" t="s">
        <v>27</v>
      </c>
      <c r="G18" s="27" t="s">
        <v>28</v>
      </c>
      <c r="H18" s="28" t="s">
        <v>48</v>
      </c>
      <c r="J18" s="31" t="s">
        <v>49</v>
      </c>
      <c r="K18" s="32">
        <f>IFERROR(COUNTIFS($C$11:$C$50,"Sonstiges",$G$11:$G$50,"✓")/COUNTIF($C$11:$C$50,"Sonstiges"),0)</f>
        <v>0.5</v>
      </c>
      <c r="L18" s="33" t="str">
        <f>COUNTIFS($C$11:$C$50,"Sonstiges",$G$11:$G$50,"✓")&amp;" / "&amp;COUNTIF($C$11:$C$50,"Sonstiges")</f>
        <v>2 / 4</v>
      </c>
    </row>
    <row r="19" spans="2:12" ht="18.75" customHeight="1" x14ac:dyDescent="0.25">
      <c r="B19" s="19">
        <f t="shared" si="0"/>
        <v>9</v>
      </c>
      <c r="C19" s="20" t="s">
        <v>40</v>
      </c>
      <c r="D19" s="20" t="s">
        <v>50</v>
      </c>
      <c r="E19" s="21">
        <v>7</v>
      </c>
      <c r="F19" s="21" t="s">
        <v>38</v>
      </c>
      <c r="G19" s="22" t="s">
        <v>28</v>
      </c>
      <c r="H19" s="23"/>
    </row>
    <row r="20" spans="2:12" ht="18" customHeight="1" x14ac:dyDescent="0.25">
      <c r="B20" s="24">
        <f t="shared" si="0"/>
        <v>10</v>
      </c>
      <c r="C20" s="25" t="s">
        <v>40</v>
      </c>
      <c r="D20" s="25" t="s">
        <v>51</v>
      </c>
      <c r="E20" s="26">
        <v>1</v>
      </c>
      <c r="F20" s="26" t="s">
        <v>38</v>
      </c>
      <c r="G20" s="27"/>
      <c r="H20" s="28" t="s">
        <v>52</v>
      </c>
      <c r="J20" s="10" t="s">
        <v>53</v>
      </c>
      <c r="K20" s="10"/>
      <c r="L20" s="10"/>
    </row>
    <row r="21" spans="2:12" ht="31.5" customHeight="1" x14ac:dyDescent="0.25">
      <c r="B21" s="19">
        <f t="shared" si="0"/>
        <v>11</v>
      </c>
      <c r="C21" s="20" t="s">
        <v>40</v>
      </c>
      <c r="D21" s="20" t="s">
        <v>54</v>
      </c>
      <c r="E21" s="21">
        <v>1</v>
      </c>
      <c r="F21" s="21" t="s">
        <v>38</v>
      </c>
      <c r="G21" s="22"/>
      <c r="H21" s="23"/>
      <c r="J21" s="1" t="s">
        <v>55</v>
      </c>
      <c r="K21" s="1"/>
      <c r="L21" s="1"/>
    </row>
    <row r="22" spans="2:12" ht="31.5" customHeight="1" x14ac:dyDescent="0.25">
      <c r="B22" s="24">
        <f t="shared" si="0"/>
        <v>12</v>
      </c>
      <c r="C22" s="25" t="s">
        <v>42</v>
      </c>
      <c r="D22" s="25" t="s">
        <v>56</v>
      </c>
      <c r="E22" s="26">
        <v>1</v>
      </c>
      <c r="F22" s="26" t="s">
        <v>27</v>
      </c>
      <c r="G22" s="27" t="s">
        <v>28</v>
      </c>
      <c r="H22" s="28"/>
      <c r="J22" s="1" t="s">
        <v>57</v>
      </c>
      <c r="K22" s="1"/>
      <c r="L22" s="1"/>
    </row>
    <row r="23" spans="2:12" ht="31.5" customHeight="1" x14ac:dyDescent="0.25">
      <c r="B23" s="19">
        <f t="shared" si="0"/>
        <v>13</v>
      </c>
      <c r="C23" s="20" t="s">
        <v>42</v>
      </c>
      <c r="D23" s="20" t="s">
        <v>58</v>
      </c>
      <c r="E23" s="21">
        <v>1</v>
      </c>
      <c r="F23" s="21" t="s">
        <v>38</v>
      </c>
      <c r="G23" s="22"/>
      <c r="H23" s="23" t="s">
        <v>59</v>
      </c>
      <c r="J23" s="1" t="s">
        <v>60</v>
      </c>
      <c r="K23" s="1"/>
      <c r="L23" s="1"/>
    </row>
    <row r="24" spans="2:12" ht="18.75" customHeight="1" x14ac:dyDescent="0.25">
      <c r="B24" s="24">
        <f t="shared" si="0"/>
        <v>14</v>
      </c>
      <c r="C24" s="25" t="s">
        <v>42</v>
      </c>
      <c r="D24" s="25" t="s">
        <v>61</v>
      </c>
      <c r="E24" s="26">
        <v>1</v>
      </c>
      <c r="F24" s="26" t="s">
        <v>38</v>
      </c>
      <c r="G24" s="27" t="s">
        <v>28</v>
      </c>
      <c r="H24" s="28"/>
    </row>
    <row r="25" spans="2:12" ht="18.75" customHeight="1" x14ac:dyDescent="0.25">
      <c r="B25" s="19">
        <f t="shared" si="0"/>
        <v>15</v>
      </c>
      <c r="C25" s="20" t="s">
        <v>42</v>
      </c>
      <c r="D25" s="20" t="s">
        <v>62</v>
      </c>
      <c r="E25" s="21">
        <v>1</v>
      </c>
      <c r="F25" s="21" t="s">
        <v>38</v>
      </c>
      <c r="G25" s="22"/>
      <c r="H25" s="23"/>
    </row>
    <row r="26" spans="2:12" ht="18.75" customHeight="1" x14ac:dyDescent="0.25">
      <c r="B26" s="24">
        <f t="shared" si="0"/>
        <v>16</v>
      </c>
      <c r="C26" s="25" t="s">
        <v>44</v>
      </c>
      <c r="D26" s="25" t="s">
        <v>63</v>
      </c>
      <c r="E26" s="26">
        <v>1</v>
      </c>
      <c r="F26" s="26" t="s">
        <v>27</v>
      </c>
      <c r="G26" s="27" t="s">
        <v>28</v>
      </c>
      <c r="H26" s="28" t="s">
        <v>64</v>
      </c>
    </row>
    <row r="27" spans="2:12" ht="18.75" customHeight="1" x14ac:dyDescent="0.25">
      <c r="B27" s="19">
        <f t="shared" si="0"/>
        <v>17</v>
      </c>
      <c r="C27" s="20" t="s">
        <v>44</v>
      </c>
      <c r="D27" s="20" t="s">
        <v>65</v>
      </c>
      <c r="E27" s="21">
        <v>1</v>
      </c>
      <c r="F27" s="21" t="s">
        <v>38</v>
      </c>
      <c r="G27" s="22"/>
      <c r="H27" s="23"/>
    </row>
    <row r="28" spans="2:12" ht="18.75" customHeight="1" x14ac:dyDescent="0.25">
      <c r="B28" s="24">
        <f t="shared" si="0"/>
        <v>18</v>
      </c>
      <c r="C28" s="25" t="s">
        <v>44</v>
      </c>
      <c r="D28" s="25" t="s">
        <v>66</v>
      </c>
      <c r="E28" s="26">
        <v>1</v>
      </c>
      <c r="F28" s="26" t="s">
        <v>67</v>
      </c>
      <c r="G28" s="27"/>
      <c r="H28" s="28"/>
    </row>
    <row r="29" spans="2:12" ht="18.75" customHeight="1" x14ac:dyDescent="0.25">
      <c r="B29" s="19">
        <f t="shared" si="0"/>
        <v>19</v>
      </c>
      <c r="C29" s="20" t="s">
        <v>46</v>
      </c>
      <c r="D29" s="20" t="s">
        <v>68</v>
      </c>
      <c r="E29" s="21">
        <v>1</v>
      </c>
      <c r="F29" s="21" t="s">
        <v>27</v>
      </c>
      <c r="G29" s="22" t="s">
        <v>28</v>
      </c>
      <c r="H29" s="23"/>
    </row>
    <row r="30" spans="2:12" ht="18.75" customHeight="1" x14ac:dyDescent="0.25">
      <c r="B30" s="24">
        <f t="shared" si="0"/>
        <v>20</v>
      </c>
      <c r="C30" s="25" t="s">
        <v>46</v>
      </c>
      <c r="D30" s="25" t="s">
        <v>69</v>
      </c>
      <c r="E30" s="26">
        <v>1</v>
      </c>
      <c r="F30" s="26" t="s">
        <v>38</v>
      </c>
      <c r="G30" s="27"/>
      <c r="H30" s="28" t="s">
        <v>70</v>
      </c>
    </row>
    <row r="31" spans="2:12" ht="18.75" customHeight="1" x14ac:dyDescent="0.25">
      <c r="B31" s="19">
        <f t="shared" si="0"/>
        <v>21</v>
      </c>
      <c r="C31" s="20" t="s">
        <v>46</v>
      </c>
      <c r="D31" s="20" t="s">
        <v>71</v>
      </c>
      <c r="E31" s="21">
        <v>1</v>
      </c>
      <c r="F31" s="21" t="s">
        <v>38</v>
      </c>
      <c r="G31" s="22"/>
      <c r="H31" s="23" t="s">
        <v>72</v>
      </c>
    </row>
    <row r="32" spans="2:12" ht="18.75" customHeight="1" x14ac:dyDescent="0.25">
      <c r="B32" s="24">
        <f t="shared" si="0"/>
        <v>22</v>
      </c>
      <c r="C32" s="25" t="s">
        <v>46</v>
      </c>
      <c r="D32" s="25" t="s">
        <v>73</v>
      </c>
      <c r="E32" s="26">
        <v>1</v>
      </c>
      <c r="F32" s="26" t="s">
        <v>67</v>
      </c>
      <c r="G32" s="27"/>
      <c r="H32" s="28"/>
    </row>
    <row r="33" spans="2:8" ht="18.75" customHeight="1" x14ac:dyDescent="0.25">
      <c r="B33" s="19">
        <f t="shared" si="0"/>
        <v>23</v>
      </c>
      <c r="C33" s="20" t="s">
        <v>49</v>
      </c>
      <c r="D33" s="20" t="s">
        <v>74</v>
      </c>
      <c r="E33" s="21">
        <v>1</v>
      </c>
      <c r="F33" s="21" t="s">
        <v>67</v>
      </c>
      <c r="G33" s="22" t="s">
        <v>28</v>
      </c>
      <c r="H33" s="23"/>
    </row>
    <row r="34" spans="2:8" ht="18.75" customHeight="1" x14ac:dyDescent="0.25">
      <c r="B34" s="24">
        <f t="shared" si="0"/>
        <v>24</v>
      </c>
      <c r="C34" s="25" t="s">
        <v>49</v>
      </c>
      <c r="D34" s="25" t="s">
        <v>75</v>
      </c>
      <c r="E34" s="26">
        <v>1</v>
      </c>
      <c r="F34" s="26" t="s">
        <v>67</v>
      </c>
      <c r="G34" s="27"/>
      <c r="H34" s="28"/>
    </row>
    <row r="35" spans="2:8" ht="18.75" customHeight="1" x14ac:dyDescent="0.25">
      <c r="B35" s="19">
        <f t="shared" si="0"/>
        <v>25</v>
      </c>
      <c r="C35" s="20" t="s">
        <v>49</v>
      </c>
      <c r="D35" s="20" t="s">
        <v>76</v>
      </c>
      <c r="E35" s="21">
        <v>1</v>
      </c>
      <c r="F35" s="21" t="s">
        <v>67</v>
      </c>
      <c r="G35" s="22"/>
      <c r="H35" s="23" t="s">
        <v>77</v>
      </c>
    </row>
    <row r="36" spans="2:8" ht="18.75" customHeight="1" x14ac:dyDescent="0.25">
      <c r="B36" s="24">
        <f t="shared" si="0"/>
        <v>26</v>
      </c>
      <c r="C36" s="25" t="s">
        <v>49</v>
      </c>
      <c r="D36" s="25" t="s">
        <v>78</v>
      </c>
      <c r="E36" s="26">
        <v>1</v>
      </c>
      <c r="F36" s="26" t="s">
        <v>67</v>
      </c>
      <c r="G36" s="27" t="s">
        <v>28</v>
      </c>
      <c r="H36" s="28"/>
    </row>
    <row r="37" spans="2:8" ht="18.75" customHeight="1" x14ac:dyDescent="0.25">
      <c r="B37" s="19" t="str">
        <f t="shared" si="0"/>
        <v/>
      </c>
      <c r="C37" s="20"/>
      <c r="D37" s="20"/>
      <c r="E37" s="21"/>
      <c r="F37" s="21"/>
      <c r="G37" s="22"/>
      <c r="H37" s="23"/>
    </row>
    <row r="38" spans="2:8" ht="18.75" customHeight="1" x14ac:dyDescent="0.25">
      <c r="B38" s="24" t="str">
        <f t="shared" si="0"/>
        <v/>
      </c>
      <c r="C38" s="25"/>
      <c r="D38" s="25"/>
      <c r="E38" s="26"/>
      <c r="F38" s="26"/>
      <c r="G38" s="27"/>
      <c r="H38" s="28"/>
    </row>
    <row r="39" spans="2:8" ht="18.75" customHeight="1" x14ac:dyDescent="0.25">
      <c r="B39" s="19" t="str">
        <f t="shared" si="0"/>
        <v/>
      </c>
      <c r="C39" s="20"/>
      <c r="D39" s="20"/>
      <c r="E39" s="21"/>
      <c r="F39" s="21"/>
      <c r="G39" s="22"/>
      <c r="H39" s="23"/>
    </row>
    <row r="40" spans="2:8" ht="18.75" customHeight="1" x14ac:dyDescent="0.25">
      <c r="B40" s="24" t="str">
        <f t="shared" si="0"/>
        <v/>
      </c>
      <c r="C40" s="25"/>
      <c r="D40" s="25"/>
      <c r="E40" s="26"/>
      <c r="F40" s="26"/>
      <c r="G40" s="27"/>
      <c r="H40" s="28"/>
    </row>
    <row r="41" spans="2:8" ht="18.75" customHeight="1" x14ac:dyDescent="0.25">
      <c r="B41" s="19" t="str">
        <f t="shared" si="0"/>
        <v/>
      </c>
      <c r="C41" s="20"/>
      <c r="D41" s="20"/>
      <c r="E41" s="21"/>
      <c r="F41" s="21"/>
      <c r="G41" s="22"/>
      <c r="H41" s="23"/>
    </row>
    <row r="42" spans="2:8" ht="18.75" customHeight="1" x14ac:dyDescent="0.25">
      <c r="B42" s="24" t="str">
        <f t="shared" si="0"/>
        <v/>
      </c>
      <c r="C42" s="25"/>
      <c r="D42" s="25"/>
      <c r="E42" s="26"/>
      <c r="F42" s="26"/>
      <c r="G42" s="27"/>
      <c r="H42" s="28"/>
    </row>
    <row r="43" spans="2:8" ht="18.75" customHeight="1" x14ac:dyDescent="0.25">
      <c r="B43" s="19" t="str">
        <f t="shared" si="0"/>
        <v/>
      </c>
      <c r="C43" s="20"/>
      <c r="D43" s="20"/>
      <c r="E43" s="21"/>
      <c r="F43" s="21"/>
      <c r="G43" s="22"/>
      <c r="H43" s="23"/>
    </row>
    <row r="44" spans="2:8" ht="18.75" customHeight="1" x14ac:dyDescent="0.25">
      <c r="B44" s="24" t="str">
        <f t="shared" si="0"/>
        <v/>
      </c>
      <c r="C44" s="25"/>
      <c r="D44" s="25"/>
      <c r="E44" s="26"/>
      <c r="F44" s="26"/>
      <c r="G44" s="27"/>
      <c r="H44" s="28"/>
    </row>
    <row r="45" spans="2:8" ht="18.75" customHeight="1" x14ac:dyDescent="0.25">
      <c r="B45" s="19" t="str">
        <f t="shared" si="0"/>
        <v/>
      </c>
      <c r="C45" s="20"/>
      <c r="D45" s="20"/>
      <c r="E45" s="21"/>
      <c r="F45" s="21"/>
      <c r="G45" s="22"/>
      <c r="H45" s="23"/>
    </row>
    <row r="46" spans="2:8" ht="18.75" customHeight="1" x14ac:dyDescent="0.25">
      <c r="B46" s="24" t="str">
        <f t="shared" si="0"/>
        <v/>
      </c>
      <c r="C46" s="25"/>
      <c r="D46" s="25"/>
      <c r="E46" s="26"/>
      <c r="F46" s="26"/>
      <c r="G46" s="27"/>
      <c r="H46" s="28"/>
    </row>
    <row r="47" spans="2:8" ht="18.75" customHeight="1" x14ac:dyDescent="0.25">
      <c r="B47" s="19" t="str">
        <f t="shared" si="0"/>
        <v/>
      </c>
      <c r="C47" s="20"/>
      <c r="D47" s="20"/>
      <c r="E47" s="21"/>
      <c r="F47" s="21"/>
      <c r="G47" s="22"/>
      <c r="H47" s="23"/>
    </row>
    <row r="48" spans="2:8" ht="18.75" customHeight="1" x14ac:dyDescent="0.25">
      <c r="B48" s="24" t="str">
        <f t="shared" si="0"/>
        <v/>
      </c>
      <c r="C48" s="25"/>
      <c r="D48" s="25"/>
      <c r="E48" s="26"/>
      <c r="F48" s="26"/>
      <c r="G48" s="27"/>
      <c r="H48" s="28"/>
    </row>
    <row r="49" spans="2:8" ht="18.75" customHeight="1" x14ac:dyDescent="0.25">
      <c r="B49" s="19" t="str">
        <f t="shared" si="0"/>
        <v/>
      </c>
      <c r="C49" s="20"/>
      <c r="D49" s="20"/>
      <c r="E49" s="21"/>
      <c r="F49" s="21"/>
      <c r="G49" s="22"/>
      <c r="H49" s="23"/>
    </row>
    <row r="50" spans="2:8" ht="18.75" customHeight="1" x14ac:dyDescent="0.25">
      <c r="B50" s="24" t="str">
        <f t="shared" si="0"/>
        <v/>
      </c>
      <c r="C50" s="25"/>
      <c r="D50" s="25"/>
      <c r="E50" s="26"/>
      <c r="F50" s="26"/>
      <c r="G50" s="27"/>
      <c r="H50" s="28"/>
    </row>
  </sheetData>
  <mergeCells count="22">
    <mergeCell ref="J11:L11"/>
    <mergeCell ref="J20:L20"/>
    <mergeCell ref="J21:L21"/>
    <mergeCell ref="J22:L22"/>
    <mergeCell ref="J23:L23"/>
    <mergeCell ref="B8:C8"/>
    <mergeCell ref="D8:E8"/>
    <mergeCell ref="G8:H8"/>
    <mergeCell ref="K8:L8"/>
    <mergeCell ref="J9:L9"/>
    <mergeCell ref="B6:C6"/>
    <mergeCell ref="D6:E6"/>
    <mergeCell ref="G6:H6"/>
    <mergeCell ref="K6:L6"/>
    <mergeCell ref="B7:C7"/>
    <mergeCell ref="K7:L7"/>
    <mergeCell ref="B2:H2"/>
    <mergeCell ref="J2:L2"/>
    <mergeCell ref="B3:H3"/>
    <mergeCell ref="K4:L4"/>
    <mergeCell ref="B5:H5"/>
    <mergeCell ref="K5:L5"/>
  </mergeCells>
  <conditionalFormatting sqref="B11:H50">
    <cfRule type="expression" dxfId="1" priority="2">
      <formula>$G11="✓"</formula>
    </cfRule>
  </conditionalFormatting>
  <conditionalFormatting sqref="F11:F50">
    <cfRule type="expression" dxfId="0" priority="3">
      <formula>AND($F11="Hoch",$G11&lt;&gt;"✓")</formula>
    </cfRule>
  </conditionalFormatting>
  <conditionalFormatting sqref="K13:K18">
    <cfRule type="dataBar" priority="4">
      <dataBar>
        <cfvo type="num" val="0"/>
        <cfvo type="num" val="1"/>
        <color rgb="FFE09F3E"/>
      </dataBar>
      <extLst>
        <ext xmlns:x14="http://schemas.microsoft.com/office/spreadsheetml/2009/9/main" uri="{B025F937-C7B1-47D3-B67F-A62EFF666E3E}">
          <x14:id>{33769153-87BC-47E8-85CF-D33FF8C93ABB}</x14:id>
        </ext>
      </extLst>
    </cfRule>
  </conditionalFormatting>
  <dataValidations count="4">
    <dataValidation type="list" allowBlank="1" errorTitle="Ungültige Kategorie" error="Bitte eine Kategorie aus der Liste wählen." sqref="C11:C50" xr:uid="{00000000-0002-0000-0000-000000000000}">
      <formula1>"Reisedokumente &amp; Finanzen,Kleidung &amp; Schuhe,Hygiene &amp; Kosmetik,Reiseapotheke,Elektronik &amp; Technik,Sonstiges"</formula1>
      <formula2>0</formula2>
    </dataValidation>
    <dataValidation type="list" allowBlank="1" sqref="F11:F50" xr:uid="{00000000-0002-0000-0000-000001000000}">
      <formula1>"Hoch,Mittel,Niedrig"</formula1>
      <formula2>0</formula2>
    </dataValidation>
    <dataValidation type="list" allowBlank="1" promptTitle="Eingepackt" prompt="Ein ✓ setzen, wenn eingepackt." sqref="G11:G50" xr:uid="{00000000-0002-0000-0000-000002000000}">
      <formula1>"✓"</formula1>
      <formula2>0</formula2>
    </dataValidation>
    <dataValidation type="whole" operator="greaterThanOrEqual" allowBlank="1" sqref="E11:E50" xr:uid="{00000000-0002-0000-0000-000003000000}">
      <formula1>0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769153-87BC-47E8-85CF-D33FF8C93ABB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09F3E"/>
            </x14:dataBar>
          </x14:cfRule>
          <xm:sqref>K13:K18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Packliste</vt:lpstr>
      <vt:lpstr>Packliste!Druckbereich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2026-09-30T05:28:21Z</dcterms:created>
  <dcterms:modified xsi:type="dcterms:W3CDTF">2026-09-30T06:31:33Z</dcterms:modified>
  <dc:language>en-US</dc:language>
</cp:coreProperties>
</file>