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ningsplan" sheetId="1" state="visible" r:id="rId3"/>
    <sheet name="Fortschritt" sheetId="2" state="visible" r:id="rId4"/>
  </sheets>
  <definedNames>
    <definedName function="false" hidden="false" localSheetId="1" name="_xlnm.Print_Area" vbProcedure="false">Fortschritt!$A$1:$H$37</definedName>
    <definedName function="false" hidden="false" localSheetId="0" name="_xlnm.Print_Area" vbProcedure="false">Trainingsplan!$A$1:$J$36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<sst xmlns="http://schemas.openxmlformats.org/spreadsheetml/2006/main" count="102" uniqueCount="81">
  <si>
    <t xml:space="preserve">TRAININGSPLAN</t>
  </si>
  <si>
    <t xml:space="preserve">Wochenplan · Trainingsdokumentation mit automatischer Auswertung</t>
  </si>
  <si>
    <t xml:space="preserve">Name</t>
  </si>
  <si>
    <t xml:space="preserve">Max Mustermann</t>
  </si>
  <si>
    <t xml:space="preserve">Ziel</t>
  </si>
  <si>
    <t xml:space="preserve">Muskelaufbau</t>
  </si>
  <si>
    <t xml:space="preserve">Level</t>
  </si>
  <si>
    <t xml:space="preserve">Fortgeschritten</t>
  </si>
  <si>
    <t xml:space="preserve">Trainingswoche</t>
  </si>
  <si>
    <t xml:space="preserve">KW 10 · 2027</t>
  </si>
  <si>
    <t xml:space="preserve">Gewicht (kg)</t>
  </si>
  <si>
    <t xml:space="preserve">Tage/Woche</t>
  </si>
  <si>
    <t xml:space="preserve">Übungen geplant</t>
  </si>
  <si>
    <t xml:space="preserve">Sätze gesamt</t>
  </si>
  <si>
    <t xml:space="preserve">Gesamtvolumen (kg)</t>
  </si>
  <si>
    <t xml:space="preserve">Erledigt</t>
  </si>
  <si>
    <t xml:space="preserve">Legende:</t>
  </si>
  <si>
    <t xml:space="preserve">Offen</t>
  </si>
  <si>
    <t xml:space="preserve">Gelbe Felder = Eingabefelder · grau berechnet Excel automatisch.</t>
  </si>
  <si>
    <t xml:space="preserve">Übung</t>
  </si>
  <si>
    <t xml:space="preserve">Sätze</t>
  </si>
  <si>
    <t xml:space="preserve">Wdh.</t>
  </si>
  <si>
    <t xml:space="preserve">Volumen (kg)</t>
  </si>
  <si>
    <t xml:space="preserve">1RM (kg)</t>
  </si>
  <si>
    <t xml:space="preserve">Status</t>
  </si>
  <si>
    <t xml:space="preserve">Notiz</t>
  </si>
  <si>
    <t xml:space="preserve">Bankdrücken (Langhantel)</t>
  </si>
  <si>
    <t xml:space="preserve">Brust · saubere Ausführung</t>
  </si>
  <si>
    <t xml:space="preserve">Schulterdrücken (Kurzhantel)</t>
  </si>
  <si>
    <t xml:space="preserve">Angabe pro Hand</t>
  </si>
  <si>
    <t xml:space="preserve">Trizepsdrücken (Kabel)</t>
  </si>
  <si>
    <t xml:space="preserve">Butterfly (Maschine)</t>
  </si>
  <si>
    <t xml:space="preserve">Endkontraktion kurz halten</t>
  </si>
  <si>
    <t xml:space="preserve">DIENSTAG · Ruhetag — Regeneration &amp; Erholung</t>
  </si>
  <si>
    <t xml:space="preserve">Kniebeugen (Langhantel)</t>
  </si>
  <si>
    <t xml:space="preserve">Auf saubere Tiefe achten</t>
  </si>
  <si>
    <t xml:space="preserve">Beinpresse (Maschine)</t>
  </si>
  <si>
    <t xml:space="preserve">Rumänisches Kreuzheben</t>
  </si>
  <si>
    <t xml:space="preserve">Rücken neutral halten</t>
  </si>
  <si>
    <t xml:space="preserve">Wadenheben (stehend)</t>
  </si>
  <si>
    <t xml:space="preserve">DONNERSTAG · Ruhetag — leichte Mobility möglich</t>
  </si>
  <si>
    <t xml:space="preserve">Klimmzüge</t>
  </si>
  <si>
    <t xml:space="preserve">Körpergewicht · bei Bedarf assistiert</t>
  </si>
  <si>
    <t xml:space="preserve">Langhantelrudern</t>
  </si>
  <si>
    <t xml:space="preserve">Latzug (Kabel)</t>
  </si>
  <si>
    <t xml:space="preserve">Bizeps-Curls (Kurzhantel)</t>
  </si>
  <si>
    <t xml:space="preserve">SAMSTAG · Cardio &amp; Core — Fokus: Ausdauer &amp; Rumpf</t>
  </si>
  <si>
    <t xml:space="preserve">Laufen (Laufband)</t>
  </si>
  <si>
    <t xml:space="preserve">30 Min · moderat (Zone 2)</t>
  </si>
  <si>
    <t xml:space="preserve">Unterarmstütz (Plank)</t>
  </si>
  <si>
    <t xml:space="preserve">je 60 Sekunden halten</t>
  </si>
  <si>
    <t xml:space="preserve">Crunches</t>
  </si>
  <si>
    <t xml:space="preserve">Rumpfspannung</t>
  </si>
  <si>
    <t xml:space="preserve">Radergometer</t>
  </si>
  <si>
    <t xml:space="preserve">20 Min · locker (Cool-down)</t>
  </si>
  <si>
    <t xml:space="preserve">SONNTAG · Ruhetag — Schlaf &amp; Ernährung im Blick behalten</t>
  </si>
  <si>
    <t xml:space="preserve">Hinweis: „Volumen“ (Sätze × Wdh. × Gewicht) und das geschätzte 1RM (Formel nach Epley) berechnet Excel automatisch. Ruhetage sind bewusst eingeplant – ausreichende Erholung und Schlaf gehören zu jedem sinnvollen Trainingsplan.</t>
  </si>
  <si>
    <t xml:space="preserve">FORTSCHRITT</t>
  </si>
  <si>
    <t xml:space="preserve">Wöchentliches Tracking von Körpergewicht, Volumen und Kraftwerten</t>
  </si>
  <si>
    <t xml:space="preserve">Woche</t>
  </si>
  <si>
    <t xml:space="preserve">Datum</t>
  </si>
  <si>
    <t xml:space="preserve">Körpergewicht (kg)</t>
  </si>
  <si>
    <t xml:space="preserve">Bankdrücken 1RM (kg)</t>
  </si>
  <si>
    <t xml:space="preserve">Kniebeugen 1RM (kg)</t>
  </si>
  <si>
    <t xml:space="preserve">KW 1</t>
  </si>
  <si>
    <t xml:space="preserve">KW 2</t>
  </si>
  <si>
    <t xml:space="preserve">KW 3</t>
  </si>
  <si>
    <t xml:space="preserve">KW 4</t>
  </si>
  <si>
    <t xml:space="preserve">KW 5</t>
  </si>
  <si>
    <t xml:space="preserve">Deload-Woche</t>
  </si>
  <si>
    <t xml:space="preserve">KW 6</t>
  </si>
  <si>
    <t xml:space="preserve">KW 7</t>
  </si>
  <si>
    <t xml:space="preserve">KW 8</t>
  </si>
  <si>
    <t xml:space="preserve">KW 9</t>
  </si>
  <si>
    <t xml:space="preserve">KW 10</t>
  </si>
  <si>
    <t xml:space="preserve">neue Bestwerte</t>
  </si>
  <si>
    <t xml:space="preserve">Δ Körpergewicht (kg)</t>
  </si>
  <si>
    <t xml:space="preserve">Δ Volumen (kg)</t>
  </si>
  <si>
    <t xml:space="preserve">Δ Bankdrücken (kg)</t>
  </si>
  <si>
    <t xml:space="preserve">Δ Kniebeugen (kg)</t>
  </si>
  <si>
    <t xml:space="preserve">Tipp: Tragen Sie nach jeder Woche eine Zeile ein. Die Δ-Kacheln und das Diagramm aktualisieren sich automatisch. Eine Deload-Woche mit reduziertem Volumen ist normal und unterstützt die langfristige Entwicklung.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</si>
</sst>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"/>
    <numFmt numFmtId="166" formatCode="0"/>
    <numFmt numFmtId="167" formatCode="#,##0"/>
    <numFmt numFmtId="168" formatCode="0.#"/>
    <numFmt numFmtId="169" formatCode="dd\.mm\.yyyy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sz val="10"/>
      <color rgb="FFC4D0D8"/>
      <name val="Calibri"/>
      <family val="0"/>
      <charset val="1"/>
    </font>
    <font>
      <b val="true"/>
      <sz val="9"/>
      <color rgb="FF3E5361"/>
      <name val="Calibri"/>
      <family val="0"/>
      <charset val="1"/>
    </font>
    <font>
      <b val="true"/>
      <sz val="10"/>
      <color rgb="FF5B4600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5"/>
      <color rgb="FFD9642A"/>
      <name val="Calibri"/>
      <family val="0"/>
      <charset val="1"/>
    </font>
    <font>
      <b val="true"/>
      <sz val="9"/>
      <color rgb="FF2E7D5B"/>
      <name val="Calibri"/>
      <family val="0"/>
      <charset val="1"/>
    </font>
    <font>
      <b val="true"/>
      <sz val="9"/>
      <color rgb="FFB9791C"/>
      <name val="Calibri"/>
      <family val="0"/>
      <charset val="1"/>
    </font>
    <font>
      <i val="true"/>
      <sz val="9"/>
      <color rgb="FF5A6B78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sz val="10"/>
      <color rgb="FF27333B"/>
      <name val="Calibri"/>
      <family val="0"/>
      <charset val="1"/>
    </font>
    <font>
      <b val="true"/>
      <sz val="10"/>
      <color rgb="FF4E6577"/>
      <name val="Calibri"/>
      <family val="0"/>
      <charset val="1"/>
    </font>
    <font>
      <i val="true"/>
      <sz val="8.5"/>
      <color rgb="FF5A6B78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26333F"/>
        <bgColor rgb="FF27333B"/>
      </patternFill>
    </fill>
    <fill>
      <patternFill patternType="solid">
        <fgColor rgb="FFFFF3C4"/>
        <bgColor rgb="FFFBEACB"/>
      </patternFill>
    </fill>
    <fill>
      <patternFill patternType="solid">
        <fgColor rgb="FF3E5361"/>
        <bgColor rgb="FF4E6577"/>
      </patternFill>
    </fill>
    <fill>
      <patternFill patternType="solid">
        <fgColor rgb="FFF2F5F7"/>
        <bgColor rgb="FFF4F6F8"/>
      </patternFill>
    </fill>
    <fill>
      <patternFill patternType="solid">
        <fgColor rgb="FFDCEDE4"/>
        <bgColor rgb="FFE4EAEE"/>
      </patternFill>
    </fill>
    <fill>
      <patternFill patternType="solid">
        <fgColor rgb="FFFBEACB"/>
        <bgColor rgb="FFFFF3C4"/>
      </patternFill>
    </fill>
    <fill>
      <patternFill patternType="solid">
        <fgColor rgb="FF4E6577"/>
        <bgColor rgb="FF5A6B78"/>
      </patternFill>
    </fill>
    <fill>
      <patternFill patternType="solid">
        <fgColor rgb="FFFFFFFF"/>
        <bgColor rgb="FFF7F9FA"/>
      </patternFill>
    </fill>
    <fill>
      <patternFill patternType="solid">
        <fgColor rgb="FFF7F9FA"/>
        <bgColor rgb="FFF4F6F8"/>
      </patternFill>
    </fill>
    <fill>
      <patternFill patternType="solid">
        <fgColor rgb="FFE4EAEE"/>
        <bgColor rgb="FFE4E8EC"/>
      </patternFill>
    </fill>
    <fill>
      <patternFill patternType="solid">
        <fgColor rgb="FFF4F6F8"/>
        <bgColor rgb="FFF2F5F7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BF9000"/>
      </left>
      <right style="thin">
        <color rgb="FFBF9000"/>
      </right>
      <top style="thin">
        <color rgb="FFBF9000"/>
      </top>
      <bottom style="thin">
        <color rgb="FFBF9000"/>
      </bottom>
      <diagonal/>
    </border>
    <border diagonalUp="false" diagonalDown="false">
      <left style="thin">
        <color rgb="FF3E5361"/>
      </left>
      <right style="thin">
        <color rgb="FF3E5361"/>
      </right>
      <top style="thin">
        <color rgb="FF3E5361"/>
      </top>
      <bottom style="thin">
        <color rgb="FF3E5361"/>
      </bottom>
      <diagonal/>
    </border>
    <border diagonalUp="false" diagonalDown="false">
      <left style="thin">
        <color rgb="FFD3DAE0"/>
      </left>
      <right style="thin">
        <color rgb="FFD3DAE0"/>
      </right>
      <top style="thin">
        <color rgb="FFD3DAE0"/>
      </top>
      <bottom style="thin">
        <color rgb="FFD3DAE0"/>
      </bottom>
      <diagonal/>
    </border>
    <border diagonalUp="false" diagonalDown="false">
      <left style="thin">
        <color rgb="FFBFDCCB"/>
      </left>
      <right style="thin">
        <color rgb="FFBFDCCB"/>
      </right>
      <top style="thin">
        <color rgb="FFBFDCCB"/>
      </top>
      <bottom style="thin">
        <color rgb="FFBFDCCB"/>
      </bottom>
      <diagonal/>
    </border>
    <border diagonalUp="false" diagonalDown="false">
      <left style="thin">
        <color rgb="FFEAD59B"/>
      </left>
      <right style="thin">
        <color rgb="FFEAD59B"/>
      </right>
      <top style="thin">
        <color rgb="FFEAD59B"/>
      </top>
      <bottom style="thin">
        <color rgb="FFEAD59B"/>
      </bottom>
      <diagonal/>
    </border>
    <border diagonalUp="false" diagonalDown="false">
      <left style="thin">
        <color rgb="FF26333F"/>
      </left>
      <right style="thin">
        <color rgb="FF26333F"/>
      </right>
      <top style="thin">
        <color rgb="FF26333F"/>
      </top>
      <bottom style="thin">
        <color rgb="FF26333F"/>
      </bottom>
      <diagonal/>
    </border>
    <border diagonalUp="false" diagonalDown="false">
      <left style="thin">
        <color rgb="FF4E6577"/>
      </left>
      <right style="thin">
        <color rgb="FF4E6577"/>
      </right>
      <top style="thin">
        <color rgb="FF4E6577"/>
      </top>
      <bottom style="thin">
        <color rgb="FF4E6577"/>
      </bottom>
      <diagonal/>
    </border>
    <border diagonalUp="false" diagonalDown="false">
      <left style="thin">
        <color rgb="FFC9D3DA"/>
      </left>
      <right style="thin">
        <color rgb="FFC9D3DA"/>
      </right>
      <top style="thin">
        <color rgb="FFC9D3DA"/>
      </top>
      <bottom style="thin">
        <color rgb="FFC9D3DA"/>
      </bottom>
      <diagonal/>
    </border>
    <border diagonalUp="false" diagonalDown="false">
      <left style="thin">
        <color rgb="FFE4E8EC"/>
      </left>
      <right style="thin">
        <color rgb="FFE4E8EC"/>
      </right>
      <top style="thin">
        <color rgb="FFE4E8EC"/>
      </top>
      <bottom style="thin">
        <color rgb="FFE4E8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2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9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5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5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1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9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12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3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5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5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2E7D5B"/>
        <sz val="10"/>
      </font>
      <fill>
        <patternFill>
          <bgColor rgb="FFDCEDE4"/>
        </patternFill>
      </fill>
    </dxf>
    <dxf>
      <font>
        <name val="Calibri"/>
        <charset val="1"/>
        <family val="0"/>
        <b val="1"/>
        <color rgb="FFB9791C"/>
        <sz val="10"/>
      </font>
      <fill>
        <patternFill>
          <bgColor rgb="FFFBEAC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4F6F8"/>
      <rgbColor rgb="FFFF00FF"/>
      <rgbColor rgb="FF00FFFF"/>
      <rgbColor rgb="FF800000"/>
      <rgbColor rgb="FF008000"/>
      <rgbColor rgb="FF000080"/>
      <rgbColor rgb="FFB9791C"/>
      <rgbColor rgb="FF800080"/>
      <rgbColor rgb="FF4E6577"/>
      <rgbColor rgb="FFC4D0D8"/>
      <rgbColor rgb="FF878787"/>
      <rgbColor rgb="FFE4E8EC"/>
      <rgbColor rgb="FFBE4B48"/>
      <rgbColor rgb="FFFFF3C4"/>
      <rgbColor rgb="FFE4EAEE"/>
      <rgbColor rgb="FF660066"/>
      <rgbColor rgb="FFFF8080"/>
      <rgbColor rgb="FF0066CC"/>
      <rgbColor rgb="FFC9D3DA"/>
      <rgbColor rgb="FF000080"/>
      <rgbColor rgb="FFFF00FF"/>
      <rgbColor rgb="FFF7F9FA"/>
      <rgbColor rgb="FF00FFFF"/>
      <rgbColor rgb="FF800080"/>
      <rgbColor rgb="FF800000"/>
      <rgbColor rgb="FF008080"/>
      <rgbColor rgb="FF0000FF"/>
      <rgbColor rgb="FF00CCFF"/>
      <rgbColor rgb="FFF2F5F7"/>
      <rgbColor rgb="FFDCEDE4"/>
      <rgbColor rgb="FFFBEACB"/>
      <rgbColor rgb="FFBFDCCB"/>
      <rgbColor rgb="FFD9D9D9"/>
      <rgbColor rgb="FFD3DAE0"/>
      <rgbColor rgb="FFEAD59B"/>
      <rgbColor rgb="FF4A7EBB"/>
      <rgbColor rgb="FF33CCCC"/>
      <rgbColor rgb="FF98B855"/>
      <rgbColor rgb="FFFFCC00"/>
      <rgbColor rgb="FFBF9000"/>
      <rgbColor rgb="FFD9642A"/>
      <rgbColor rgb="FF5A6B78"/>
      <rgbColor rgb="FF969696"/>
      <rgbColor rgb="FF003366"/>
      <rgbColor rgb="FF2E7D5B"/>
      <rgbColor rgb="FF003300"/>
      <rgbColor rgb="FF26333F"/>
      <rgbColor rgb="FF5B4600"/>
      <rgbColor rgb="FF993366"/>
      <rgbColor rgb="FF3E5361"/>
      <rgbColor rgb="FF2733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Kraft- &amp; Gewichtsentwicklung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Fortschritt!D4</c:f>
              <c:strCache>
                <c:ptCount val="1"/>
                <c:pt idx="0">
                  <c:v>Körpergewicht (kg)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circle"/>
            <c:size val="5"/>
            <c:spPr>
              <a:solidFill>
                <a:srgbClr val="4a7eb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Fortschritt!$B$5:$B$14</c:f>
              <c:strCache>
                <c:ptCount val="10"/>
                <c:pt idx="0">
                  <c:v>KW 1</c:v>
                </c:pt>
                <c:pt idx="1">
                  <c:v>KW 2</c:v>
                </c:pt>
                <c:pt idx="2">
                  <c:v>KW 3</c:v>
                </c:pt>
                <c:pt idx="3">
                  <c:v>KW 4</c:v>
                </c:pt>
                <c:pt idx="4">
                  <c:v>KW 5</c:v>
                </c:pt>
                <c:pt idx="5">
                  <c:v>KW 6</c:v>
                </c:pt>
                <c:pt idx="6">
                  <c:v>KW 7</c:v>
                </c:pt>
                <c:pt idx="7">
                  <c:v>KW 8</c:v>
                </c:pt>
                <c:pt idx="8">
                  <c:v>KW 9</c:v>
                </c:pt>
                <c:pt idx="9">
                  <c:v>KW 10</c:v>
                </c:pt>
              </c:strCache>
            </c:strRef>
          </c:cat>
          <c:val>
            <c:numRef>
              <c:f>Fortschritt!$D$5:$D$14</c:f>
              <c:numCache>
                <c:formatCode>0.0</c:formatCode>
                <c:ptCount val="10"/>
                <c:pt idx="0">
                  <c:v>78.5</c:v>
                </c:pt>
                <c:pt idx="1">
                  <c:v>78.7</c:v>
                </c:pt>
                <c:pt idx="2">
                  <c:v>79</c:v>
                </c:pt>
                <c:pt idx="3">
                  <c:v>79.1</c:v>
                </c:pt>
                <c:pt idx="4">
                  <c:v>79.4</c:v>
                </c:pt>
                <c:pt idx="5">
                  <c:v>79.6</c:v>
                </c:pt>
                <c:pt idx="6">
                  <c:v>79.8</c:v>
                </c:pt>
                <c:pt idx="7">
                  <c:v>80</c:v>
                </c:pt>
                <c:pt idx="8">
                  <c:v>80.1</c:v>
                </c:pt>
                <c:pt idx="9">
                  <c:v>80.3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Fortschritt!F4</c:f>
              <c:strCache>
                <c:ptCount val="1"/>
                <c:pt idx="0">
                  <c:v>Bankdrücken 1RM (kg)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circle"/>
            <c:size val="5"/>
            <c:spPr>
              <a:solidFill>
                <a:srgbClr val="be4b48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Fortschritt!$B$5:$B$14</c:f>
              <c:strCache>
                <c:ptCount val="10"/>
                <c:pt idx="0">
                  <c:v>KW 1</c:v>
                </c:pt>
                <c:pt idx="1">
                  <c:v>KW 2</c:v>
                </c:pt>
                <c:pt idx="2">
                  <c:v>KW 3</c:v>
                </c:pt>
                <c:pt idx="3">
                  <c:v>KW 4</c:v>
                </c:pt>
                <c:pt idx="4">
                  <c:v>KW 5</c:v>
                </c:pt>
                <c:pt idx="5">
                  <c:v>KW 6</c:v>
                </c:pt>
                <c:pt idx="6">
                  <c:v>KW 7</c:v>
                </c:pt>
                <c:pt idx="7">
                  <c:v>KW 8</c:v>
                </c:pt>
                <c:pt idx="8">
                  <c:v>KW 9</c:v>
                </c:pt>
                <c:pt idx="9">
                  <c:v>KW 10</c:v>
                </c:pt>
              </c:strCache>
            </c:strRef>
          </c:cat>
          <c:val>
            <c:numRef>
              <c:f>Fortschritt!$F$5:$F$14</c:f>
              <c:numCache>
                <c:formatCode>0.0</c:formatCode>
                <c:ptCount val="10"/>
                <c:pt idx="0">
                  <c:v>62</c:v>
                </c:pt>
                <c:pt idx="1">
                  <c:v>63</c:v>
                </c:pt>
                <c:pt idx="2">
                  <c:v>64</c:v>
                </c:pt>
                <c:pt idx="3">
                  <c:v>65</c:v>
                </c:pt>
                <c:pt idx="4">
                  <c:v>64</c:v>
                </c:pt>
                <c:pt idx="5">
                  <c:v>66</c:v>
                </c:pt>
                <c:pt idx="6">
                  <c:v>67</c:v>
                </c:pt>
                <c:pt idx="7">
                  <c:v>68</c:v>
                </c:pt>
                <c:pt idx="8">
                  <c:v>69</c:v>
                </c:pt>
                <c:pt idx="9">
                  <c:v>70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Fortschritt!G4</c:f>
              <c:strCache>
                <c:ptCount val="1"/>
                <c:pt idx="0">
                  <c:v>Kniebeugen 1RM (kg)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circle"/>
            <c:size val="5"/>
            <c:spPr>
              <a:solidFill>
                <a:srgbClr val="98b855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Fortschritt!$B$5:$B$14</c:f>
              <c:strCache>
                <c:ptCount val="10"/>
                <c:pt idx="0">
                  <c:v>KW 1</c:v>
                </c:pt>
                <c:pt idx="1">
                  <c:v>KW 2</c:v>
                </c:pt>
                <c:pt idx="2">
                  <c:v>KW 3</c:v>
                </c:pt>
                <c:pt idx="3">
                  <c:v>KW 4</c:v>
                </c:pt>
                <c:pt idx="4">
                  <c:v>KW 5</c:v>
                </c:pt>
                <c:pt idx="5">
                  <c:v>KW 6</c:v>
                </c:pt>
                <c:pt idx="6">
                  <c:v>KW 7</c:v>
                </c:pt>
                <c:pt idx="7">
                  <c:v>KW 8</c:v>
                </c:pt>
                <c:pt idx="8">
                  <c:v>KW 9</c:v>
                </c:pt>
                <c:pt idx="9">
                  <c:v>KW 10</c:v>
                </c:pt>
              </c:strCache>
            </c:strRef>
          </c:cat>
          <c:val>
            <c:numRef>
              <c:f>Fortschritt!$G$5:$G$14</c:f>
              <c:numCache>
                <c:formatCode>0.0</c:formatCode>
                <c:ptCount val="10"/>
                <c:pt idx="0">
                  <c:v>95</c:v>
                </c:pt>
                <c:pt idx="1">
                  <c:v>97</c:v>
                </c:pt>
                <c:pt idx="2">
                  <c:v>99</c:v>
                </c:pt>
                <c:pt idx="3">
                  <c:v>101</c:v>
                </c:pt>
                <c:pt idx="4">
                  <c:v>100</c:v>
                </c:pt>
                <c:pt idx="5">
                  <c:v>104</c:v>
                </c:pt>
                <c:pt idx="6">
                  <c:v>106</c:v>
                </c:pt>
                <c:pt idx="7">
                  <c:v>108</c:v>
                </c:pt>
                <c:pt idx="8">
                  <c:v>110</c:v>
                </c:pt>
                <c:pt idx="9">
                  <c:v>112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3732461"/>
        <c:axId val="97739487"/>
      </c:lineChart>
      <c:catAx>
        <c:axId val="7373246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Trainingswoche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739487"/>
        <c:crosses val="autoZero"/>
        <c:auto val="1"/>
        <c:lblAlgn val="ctr"/>
        <c:lblOffset val="100"/>
        <c:noMultiLvlLbl val="0"/>
      </c:catAx>
      <c:valAx>
        <c:axId val="9773948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kg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73246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18</xdr:row>
      <xdr:rowOff>0</xdr:rowOff>
    </xdr:from>
    <xdr:to>
      <xdr:col>7</xdr:col>
      <xdr:colOff>1497960</xdr:colOff>
      <xdr:row>34</xdr:row>
      <xdr:rowOff>11520</xdr:rowOff>
    </xdr:to>
    <xdr:graphicFrame>
      <xdr:nvGraphicFramePr>
        <xdr:cNvPr id="0" name="Chart 1"/>
        <xdr:cNvGraphicFramePr/>
      </xdr:nvGraphicFramePr>
      <xdr:xfrm>
        <a:off x="154800" y="4200480"/>
        <a:ext cx="755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7"/>
    <col collapsed="false" customWidth="true" hidden="false" outlineLevel="0" max="4" min="3" style="0" width="7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9"/>
    <col collapsed="false" customWidth="true" hidden="false" outlineLevel="0" max="8" min="8" style="0" width="11"/>
    <col collapsed="false" customWidth="true" hidden="false" outlineLevel="0" max="9" min="9" style="0" width="30"/>
    <col collapsed="false" customWidth="true" hidden="false" outlineLevel="0" max="10" min="10" style="0" width="2.2"/>
  </cols>
  <sheetData>
    <row r="1" customFormat="false" ht="33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</row>
    <row r="2" customFormat="false" ht="15.75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</row>
    <row r="4" customFormat="false" ht="21.75" hidden="false" customHeight="true" outlineLevel="0" collapsed="false">
      <c r="B4" s="3" t="s">
        <v>2</v>
      </c>
      <c r="C4" s="4" t="s">
        <v>3</v>
      </c>
      <c r="D4" s="4"/>
      <c r="E4" s="3" t="s">
        <v>4</v>
      </c>
      <c r="F4" s="4" t="s">
        <v>5</v>
      </c>
      <c r="G4" s="3" t="s">
        <v>6</v>
      </c>
      <c r="H4" s="4" t="s">
        <v>7</v>
      </c>
      <c r="I4" s="4"/>
    </row>
    <row r="5" customFormat="false" ht="21.75" hidden="false" customHeight="true" outlineLevel="0" collapsed="false">
      <c r="B5" s="3" t="s">
        <v>8</v>
      </c>
      <c r="C5" s="4" t="s">
        <v>9</v>
      </c>
      <c r="D5" s="4"/>
      <c r="E5" s="3" t="s">
        <v>10</v>
      </c>
      <c r="F5" s="5" t="n">
        <v>79</v>
      </c>
      <c r="G5" s="3" t="s">
        <v>11</v>
      </c>
      <c r="H5" s="6" t="n">
        <v>4</v>
      </c>
      <c r="I5" s="6"/>
    </row>
    <row r="7" customFormat="false" ht="15.75" hidden="false" customHeight="true" outlineLevel="0" collapsed="false">
      <c r="B7" s="7" t="s">
        <v>12</v>
      </c>
      <c r="C7" s="7"/>
      <c r="D7" s="7" t="s">
        <v>13</v>
      </c>
      <c r="E7" s="7"/>
      <c r="F7" s="7" t="s">
        <v>14</v>
      </c>
      <c r="G7" s="7"/>
      <c r="H7" s="7" t="s">
        <v>15</v>
      </c>
      <c r="I7" s="7"/>
    </row>
    <row r="8" customFormat="false" ht="25.5" hidden="false" customHeight="true" outlineLevel="0" collapsed="false">
      <c r="B8" s="8" t="n">
        <f aca="false">COUNT(C12:C34)</f>
        <v>16</v>
      </c>
      <c r="C8" s="8"/>
      <c r="D8" s="8" t="n">
        <f aca="false">SUM(C12:C34)</f>
        <v>46</v>
      </c>
      <c r="E8" s="8"/>
      <c r="F8" s="9" t="n">
        <f aca="false">SUM(F12:F34)</f>
        <v>17496</v>
      </c>
      <c r="G8" s="9"/>
      <c r="H8" s="10" t="str">
        <f aca="false">COUNTIF(H12:H34,"Erledigt")&amp;" / "&amp;COUNT(C12:C34)</f>
        <v>5 / 16</v>
      </c>
      <c r="I8" s="10"/>
    </row>
    <row r="10" customFormat="false" ht="19.5" hidden="false" customHeight="true" outlineLevel="0" collapsed="false">
      <c r="B10" s="3" t="s">
        <v>16</v>
      </c>
      <c r="C10" s="11" t="s">
        <v>15</v>
      </c>
      <c r="D10" s="11"/>
      <c r="E10" s="12" t="s">
        <v>17</v>
      </c>
      <c r="F10" s="12"/>
      <c r="G10" s="13" t="s">
        <v>18</v>
      </c>
      <c r="H10" s="13"/>
      <c r="I10" s="13"/>
    </row>
    <row r="11" customFormat="false" ht="21.75" hidden="false" customHeight="true" outlineLevel="0" collapsed="false">
      <c r="B11" s="14" t="s">
        <v>19</v>
      </c>
      <c r="C11" s="15" t="s">
        <v>20</v>
      </c>
      <c r="D11" s="15" t="s">
        <v>21</v>
      </c>
      <c r="E11" s="15" t="s">
        <v>10</v>
      </c>
      <c r="F11" s="15" t="s">
        <v>22</v>
      </c>
      <c r="G11" s="15" t="s">
        <v>23</v>
      </c>
      <c r="H11" s="15" t="s">
        <v>24</v>
      </c>
      <c r="I11" s="16" t="s">
        <v>25</v>
      </c>
    </row>
    <row r="12" customFormat="false" ht="19.5" hidden="false" customHeight="true" outlineLevel="0" collapsed="false">
      <c r="B12" s="17" t="str">
        <f aca="false">"MONTAG · Oberkörper (Push)   —   Tagesvolumen: "&amp;TEXT(SUM(F13:F16),"#,##0")&amp;" kg"</f>
        <v>MONTAG · Oberkörper (Push)   —   Tagesvolumen: 4,104 kg</v>
      </c>
      <c r="C12" s="17"/>
      <c r="D12" s="17"/>
      <c r="E12" s="17"/>
      <c r="F12" s="17"/>
      <c r="G12" s="17"/>
      <c r="H12" s="17"/>
      <c r="I12" s="17"/>
    </row>
    <row r="13" customFormat="false" ht="16.5" hidden="false" customHeight="true" outlineLevel="0" collapsed="false">
      <c r="B13" s="18" t="s">
        <v>26</v>
      </c>
      <c r="C13" s="19" t="n">
        <v>3</v>
      </c>
      <c r="D13" s="19" t="n">
        <v>10</v>
      </c>
      <c r="E13" s="20" t="n">
        <v>45</v>
      </c>
      <c r="F13" s="21" t="n">
        <f aca="false">IF(OR($C13="",$D13="",$E13=""),"",$C13*$D13*$E13)</f>
        <v>1350</v>
      </c>
      <c r="G13" s="22" t="n">
        <f aca="false">IF(OR($E13="",$D13=""),"",ROUND($E13*(1+$D13/30),1))</f>
        <v>60</v>
      </c>
      <c r="H13" s="19" t="s">
        <v>15</v>
      </c>
      <c r="I13" s="18" t="s">
        <v>27</v>
      </c>
    </row>
    <row r="14" customFormat="false" ht="16.5" hidden="false" customHeight="true" outlineLevel="0" collapsed="false">
      <c r="B14" s="23" t="s">
        <v>28</v>
      </c>
      <c r="C14" s="24" t="n">
        <v>3</v>
      </c>
      <c r="D14" s="24" t="n">
        <v>12</v>
      </c>
      <c r="E14" s="25" t="n">
        <v>14</v>
      </c>
      <c r="F14" s="26" t="n">
        <f aca="false">IF(OR($C14="",$D14="",$E14=""),"",$C14*$D14*$E14)</f>
        <v>504</v>
      </c>
      <c r="G14" s="27" t="n">
        <f aca="false">IF(OR($E14="",$D14=""),"",ROUND($E14*(1+$D14/30),1))</f>
        <v>19.6</v>
      </c>
      <c r="H14" s="24" t="s">
        <v>15</v>
      </c>
      <c r="I14" s="23" t="s">
        <v>29</v>
      </c>
    </row>
    <row r="15" customFormat="false" ht="16.5" hidden="false" customHeight="true" outlineLevel="0" collapsed="false">
      <c r="B15" s="18" t="s">
        <v>30</v>
      </c>
      <c r="C15" s="19" t="n">
        <v>3</v>
      </c>
      <c r="D15" s="19" t="n">
        <v>12</v>
      </c>
      <c r="E15" s="20" t="n">
        <v>25</v>
      </c>
      <c r="F15" s="21" t="n">
        <f aca="false">IF(OR($C15="",$D15="",$E15=""),"",$C15*$D15*$E15)</f>
        <v>900</v>
      </c>
      <c r="G15" s="22" t="n">
        <f aca="false">IF(OR($E15="",$D15=""),"",ROUND($E15*(1+$D15/30),1))</f>
        <v>35</v>
      </c>
      <c r="H15" s="19" t="s">
        <v>15</v>
      </c>
      <c r="I15" s="18"/>
    </row>
    <row r="16" customFormat="false" ht="16.5" hidden="false" customHeight="true" outlineLevel="0" collapsed="false">
      <c r="B16" s="23" t="s">
        <v>31</v>
      </c>
      <c r="C16" s="24" t="n">
        <v>3</v>
      </c>
      <c r="D16" s="24" t="n">
        <v>15</v>
      </c>
      <c r="E16" s="25" t="n">
        <v>30</v>
      </c>
      <c r="F16" s="26" t="n">
        <f aca="false">IF(OR($C16="",$D16="",$E16=""),"",$C16*$D16*$E16)</f>
        <v>1350</v>
      </c>
      <c r="G16" s="27" t="n">
        <f aca="false">IF(OR($E16="",$D16=""),"",ROUND($E16*(1+$D16/30),1))</f>
        <v>45</v>
      </c>
      <c r="H16" s="24" t="s">
        <v>17</v>
      </c>
      <c r="I16" s="23" t="s">
        <v>32</v>
      </c>
    </row>
    <row r="17" customFormat="false" ht="18.75" hidden="false" customHeight="true" outlineLevel="0" collapsed="false">
      <c r="B17" s="28" t="s">
        <v>33</v>
      </c>
      <c r="C17" s="28"/>
      <c r="D17" s="28"/>
      <c r="E17" s="28"/>
      <c r="F17" s="28"/>
      <c r="G17" s="28"/>
      <c r="H17" s="28"/>
      <c r="I17" s="28"/>
    </row>
    <row r="18" customFormat="false" ht="19.5" hidden="false" customHeight="true" outlineLevel="0" collapsed="false">
      <c r="B18" s="17" t="str">
        <f aca="false">"MITTWOCH · Unterkörper (Beine)   —   Tagesvolumen: "&amp;TEXT(SUM(F19:F22),"#,##0")&amp;" kg"</f>
        <v>MITTWOCH · Unterkörper (Beine)   —   Tagesvolumen: 10,140 kg</v>
      </c>
      <c r="C18" s="17"/>
      <c r="D18" s="17"/>
      <c r="E18" s="17"/>
      <c r="F18" s="17"/>
      <c r="G18" s="17"/>
      <c r="H18" s="17"/>
      <c r="I18" s="17"/>
    </row>
    <row r="19" customFormat="false" ht="16.5" hidden="false" customHeight="true" outlineLevel="0" collapsed="false">
      <c r="B19" s="18" t="s">
        <v>34</v>
      </c>
      <c r="C19" s="19" t="n">
        <v>4</v>
      </c>
      <c r="D19" s="19" t="n">
        <v>8</v>
      </c>
      <c r="E19" s="20" t="n">
        <v>60</v>
      </c>
      <c r="F19" s="21" t="n">
        <f aca="false">IF(OR($C19="",$D19="",$E19=""),"",$C19*$D19*$E19)</f>
        <v>1920</v>
      </c>
      <c r="G19" s="22" t="n">
        <f aca="false">IF(OR($E19="",$D19=""),"",ROUND($E19*(1+$D19/30),1))</f>
        <v>76</v>
      </c>
      <c r="H19" s="19" t="s">
        <v>15</v>
      </c>
      <c r="I19" s="18" t="s">
        <v>35</v>
      </c>
    </row>
    <row r="20" customFormat="false" ht="16.5" hidden="false" customHeight="true" outlineLevel="0" collapsed="false">
      <c r="B20" s="23" t="s">
        <v>36</v>
      </c>
      <c r="C20" s="24" t="n">
        <v>3</v>
      </c>
      <c r="D20" s="24" t="n">
        <v>12</v>
      </c>
      <c r="E20" s="25" t="n">
        <v>120</v>
      </c>
      <c r="F20" s="26" t="n">
        <f aca="false">IF(OR($C20="",$D20="",$E20=""),"",$C20*$D20*$E20)</f>
        <v>4320</v>
      </c>
      <c r="G20" s="27" t="n">
        <f aca="false">IF(OR($E20="",$D20=""),"",ROUND($E20*(1+$D20/30),1))</f>
        <v>168</v>
      </c>
      <c r="H20" s="24" t="s">
        <v>15</v>
      </c>
      <c r="I20" s="23"/>
    </row>
    <row r="21" customFormat="false" ht="16.5" hidden="false" customHeight="true" outlineLevel="0" collapsed="false">
      <c r="B21" s="18" t="s">
        <v>37</v>
      </c>
      <c r="C21" s="19" t="n">
        <v>3</v>
      </c>
      <c r="D21" s="19" t="n">
        <v>10</v>
      </c>
      <c r="E21" s="20" t="n">
        <v>50</v>
      </c>
      <c r="F21" s="21" t="n">
        <f aca="false">IF(OR($C21="",$D21="",$E21=""),"",$C21*$D21*$E21)</f>
        <v>1500</v>
      </c>
      <c r="G21" s="22" t="n">
        <f aca="false">IF(OR($E21="",$D21=""),"",ROUND($E21*(1+$D21/30),1))</f>
        <v>66.7</v>
      </c>
      <c r="H21" s="19" t="s">
        <v>17</v>
      </c>
      <c r="I21" s="18" t="s">
        <v>38</v>
      </c>
    </row>
    <row r="22" customFormat="false" ht="16.5" hidden="false" customHeight="true" outlineLevel="0" collapsed="false">
      <c r="B22" s="23" t="s">
        <v>39</v>
      </c>
      <c r="C22" s="24" t="n">
        <v>4</v>
      </c>
      <c r="D22" s="24" t="n">
        <v>15</v>
      </c>
      <c r="E22" s="25" t="n">
        <v>40</v>
      </c>
      <c r="F22" s="26" t="n">
        <f aca="false">IF(OR($C22="",$D22="",$E22=""),"",$C22*$D22*$E22)</f>
        <v>2400</v>
      </c>
      <c r="G22" s="27" t="n">
        <f aca="false">IF(OR($E22="",$D22=""),"",ROUND($E22*(1+$D22/30),1))</f>
        <v>60</v>
      </c>
      <c r="H22" s="24" t="s">
        <v>17</v>
      </c>
      <c r="I22" s="23"/>
    </row>
    <row r="23" customFormat="false" ht="18.75" hidden="false" customHeight="true" outlineLevel="0" collapsed="false">
      <c r="B23" s="28" t="s">
        <v>40</v>
      </c>
      <c r="C23" s="28"/>
      <c r="D23" s="28"/>
      <c r="E23" s="28"/>
      <c r="F23" s="28"/>
      <c r="G23" s="28"/>
      <c r="H23" s="28"/>
      <c r="I23" s="28"/>
    </row>
    <row r="24" customFormat="false" ht="19.5" hidden="false" customHeight="true" outlineLevel="0" collapsed="false">
      <c r="B24" s="17" t="str">
        <f aca="false">"FREITAG · Oberkörper (Pull)   —   Tagesvolumen: "&amp;TEXT(SUM(F25:F28),"#,##0")&amp;" kg"</f>
        <v>FREITAG · Oberkörper (Pull)   —   Tagesvolumen: 3,252 kg</v>
      </c>
      <c r="C24" s="17"/>
      <c r="D24" s="17"/>
      <c r="E24" s="17"/>
      <c r="F24" s="17"/>
      <c r="G24" s="17"/>
      <c r="H24" s="17"/>
      <c r="I24" s="17"/>
    </row>
    <row r="25" customFormat="false" ht="16.5" hidden="false" customHeight="true" outlineLevel="0" collapsed="false">
      <c r="B25" s="18" t="s">
        <v>41</v>
      </c>
      <c r="C25" s="19" t="n">
        <v>3</v>
      </c>
      <c r="D25" s="19" t="n">
        <v>8</v>
      </c>
      <c r="E25" s="29"/>
      <c r="F25" s="21" t="str">
        <f aca="false">IF(OR($C25="",$D25="",$E25=""),"",$C25*$D25*$E25)</f>
        <v/>
      </c>
      <c r="G25" s="22" t="str">
        <f aca="false">IF(OR($E25="",$D25=""),"",ROUND($E25*(1+$D25/30),1))</f>
        <v/>
      </c>
      <c r="H25" s="19" t="s">
        <v>17</v>
      </c>
      <c r="I25" s="18" t="s">
        <v>42</v>
      </c>
    </row>
    <row r="26" customFormat="false" ht="16.5" hidden="false" customHeight="true" outlineLevel="0" collapsed="false">
      <c r="B26" s="23" t="s">
        <v>43</v>
      </c>
      <c r="C26" s="24" t="n">
        <v>3</v>
      </c>
      <c r="D26" s="24" t="n">
        <v>10</v>
      </c>
      <c r="E26" s="25" t="n">
        <v>40</v>
      </c>
      <c r="F26" s="26" t="n">
        <f aca="false">IF(OR($C26="",$D26="",$E26=""),"",$C26*$D26*$E26)</f>
        <v>1200</v>
      </c>
      <c r="G26" s="27" t="n">
        <f aca="false">IF(OR($E26="",$D26=""),"",ROUND($E26*(1+$D26/30),1))</f>
        <v>53.3</v>
      </c>
      <c r="H26" s="24" t="s">
        <v>17</v>
      </c>
      <c r="I26" s="23"/>
    </row>
    <row r="27" customFormat="false" ht="16.5" hidden="false" customHeight="true" outlineLevel="0" collapsed="false">
      <c r="B27" s="18" t="s">
        <v>44</v>
      </c>
      <c r="C27" s="19" t="n">
        <v>3</v>
      </c>
      <c r="D27" s="19" t="n">
        <v>12</v>
      </c>
      <c r="E27" s="20" t="n">
        <v>45</v>
      </c>
      <c r="F27" s="21" t="n">
        <f aca="false">IF(OR($C27="",$D27="",$E27=""),"",$C27*$D27*$E27)</f>
        <v>1620</v>
      </c>
      <c r="G27" s="22" t="n">
        <f aca="false">IF(OR($E27="",$D27=""),"",ROUND($E27*(1+$D27/30),1))</f>
        <v>63</v>
      </c>
      <c r="H27" s="19" t="s">
        <v>17</v>
      </c>
      <c r="I27" s="18"/>
    </row>
    <row r="28" customFormat="false" ht="16.5" hidden="false" customHeight="true" outlineLevel="0" collapsed="false">
      <c r="B28" s="23" t="s">
        <v>45</v>
      </c>
      <c r="C28" s="24" t="n">
        <v>3</v>
      </c>
      <c r="D28" s="24" t="n">
        <v>12</v>
      </c>
      <c r="E28" s="25" t="n">
        <v>12</v>
      </c>
      <c r="F28" s="26" t="n">
        <f aca="false">IF(OR($C28="",$D28="",$E28=""),"",$C28*$D28*$E28)</f>
        <v>432</v>
      </c>
      <c r="G28" s="27" t="n">
        <f aca="false">IF(OR($E28="",$D28=""),"",ROUND($E28*(1+$D28/30),1))</f>
        <v>16.8</v>
      </c>
      <c r="H28" s="24" t="s">
        <v>17</v>
      </c>
      <c r="I28" s="23" t="s">
        <v>29</v>
      </c>
    </row>
    <row r="29" customFormat="false" ht="19.5" hidden="false" customHeight="true" outlineLevel="0" collapsed="false">
      <c r="B29" s="17" t="s">
        <v>46</v>
      </c>
      <c r="C29" s="17"/>
      <c r="D29" s="17"/>
      <c r="E29" s="17"/>
      <c r="F29" s="17"/>
      <c r="G29" s="17"/>
      <c r="H29" s="17"/>
      <c r="I29" s="17"/>
    </row>
    <row r="30" customFormat="false" ht="16.5" hidden="false" customHeight="true" outlineLevel="0" collapsed="false">
      <c r="B30" s="18" t="s">
        <v>47</v>
      </c>
      <c r="C30" s="19" t="n">
        <v>1</v>
      </c>
      <c r="D30" s="29"/>
      <c r="E30" s="29"/>
      <c r="F30" s="21" t="str">
        <f aca="false">IF(OR($C30="",$D30="",$E30=""),"",$C30*$D30*$E30)</f>
        <v/>
      </c>
      <c r="G30" s="22" t="str">
        <f aca="false">IF(OR($E30="",$D30=""),"",ROUND($E30*(1+$D30/30),1))</f>
        <v/>
      </c>
      <c r="H30" s="19" t="s">
        <v>17</v>
      </c>
      <c r="I30" s="18" t="s">
        <v>48</v>
      </c>
    </row>
    <row r="31" customFormat="false" ht="16.5" hidden="false" customHeight="true" outlineLevel="0" collapsed="false">
      <c r="B31" s="23" t="s">
        <v>49</v>
      </c>
      <c r="C31" s="24" t="n">
        <v>3</v>
      </c>
      <c r="D31" s="30"/>
      <c r="E31" s="30"/>
      <c r="F31" s="26" t="str">
        <f aca="false">IF(OR($C31="",$D31="",$E31=""),"",$C31*$D31*$E31)</f>
        <v/>
      </c>
      <c r="G31" s="27" t="str">
        <f aca="false">IF(OR($E31="",$D31=""),"",ROUND($E31*(1+$D31/30),1))</f>
        <v/>
      </c>
      <c r="H31" s="24" t="s">
        <v>17</v>
      </c>
      <c r="I31" s="23" t="s">
        <v>50</v>
      </c>
    </row>
    <row r="32" customFormat="false" ht="16.5" hidden="false" customHeight="true" outlineLevel="0" collapsed="false">
      <c r="B32" s="18" t="s">
        <v>51</v>
      </c>
      <c r="C32" s="19" t="n">
        <v>3</v>
      </c>
      <c r="D32" s="19" t="n">
        <v>20</v>
      </c>
      <c r="E32" s="29"/>
      <c r="F32" s="21" t="str">
        <f aca="false">IF(OR($C32="",$D32="",$E32=""),"",$C32*$D32*$E32)</f>
        <v/>
      </c>
      <c r="G32" s="22" t="str">
        <f aca="false">IF(OR($E32="",$D32=""),"",ROUND($E32*(1+$D32/30),1))</f>
        <v/>
      </c>
      <c r="H32" s="19" t="s">
        <v>17</v>
      </c>
      <c r="I32" s="18" t="s">
        <v>52</v>
      </c>
    </row>
    <row r="33" customFormat="false" ht="16.5" hidden="false" customHeight="true" outlineLevel="0" collapsed="false">
      <c r="B33" s="23" t="s">
        <v>53</v>
      </c>
      <c r="C33" s="24" t="n">
        <v>1</v>
      </c>
      <c r="D33" s="30"/>
      <c r="E33" s="30"/>
      <c r="F33" s="26" t="str">
        <f aca="false">IF(OR($C33="",$D33="",$E33=""),"",$C33*$D33*$E33)</f>
        <v/>
      </c>
      <c r="G33" s="27" t="str">
        <f aca="false">IF(OR($E33="",$D33=""),"",ROUND($E33*(1+$D33/30),1))</f>
        <v/>
      </c>
      <c r="H33" s="24" t="s">
        <v>17</v>
      </c>
      <c r="I33" s="23" t="s">
        <v>54</v>
      </c>
    </row>
    <row r="34" customFormat="false" ht="18.75" hidden="false" customHeight="true" outlineLevel="0" collapsed="false">
      <c r="B34" s="28" t="s">
        <v>55</v>
      </c>
      <c r="C34" s="28"/>
      <c r="D34" s="28"/>
      <c r="E34" s="28"/>
      <c r="F34" s="28"/>
      <c r="G34" s="28"/>
      <c r="H34" s="28"/>
      <c r="I34" s="28"/>
    </row>
    <row r="36" customFormat="false" ht="31.5" hidden="false" customHeight="true" outlineLevel="0" collapsed="false">
      <c r="B36" s="31" t="s">
        <v>56</v>
      </c>
      <c r="C36" s="31"/>
      <c r="D36" s="31"/>
      <c r="E36" s="31"/>
      <c r="F36" s="31"/>
      <c r="G36" s="31"/>
      <c r="H36" s="31"/>
      <c r="I36" s="31"/>
    </row>
  </sheetData>
  <mergeCells count="25">
    <mergeCell ref="B1:I1"/>
    <mergeCell ref="B2:I2"/>
    <mergeCell ref="C4:D4"/>
    <mergeCell ref="H4:I4"/>
    <mergeCell ref="C5:D5"/>
    <mergeCell ref="H5:I5"/>
    <mergeCell ref="B7:C7"/>
    <mergeCell ref="D7:E7"/>
    <mergeCell ref="F7:G7"/>
    <mergeCell ref="H7:I7"/>
    <mergeCell ref="B8:C8"/>
    <mergeCell ref="D8:E8"/>
    <mergeCell ref="F8:G8"/>
    <mergeCell ref="H8:I8"/>
    <mergeCell ref="C10:D10"/>
    <mergeCell ref="E10:F10"/>
    <mergeCell ref="G10:I10"/>
    <mergeCell ref="B12:I12"/>
    <mergeCell ref="B17:I17"/>
    <mergeCell ref="B18:I18"/>
    <mergeCell ref="B23:I23"/>
    <mergeCell ref="B24:I24"/>
    <mergeCell ref="B29:I29"/>
    <mergeCell ref="B34:I34"/>
    <mergeCell ref="B36:I36"/>
  </mergeCells>
  <conditionalFormatting sqref="H12:H34">
    <cfRule type="cellIs" priority="2" operator="equal" aboveAverage="0" equalAverage="0" bottom="0" percent="0" rank="0" text="" dxfId="0">
      <formula>"Erledigt"</formula>
    </cfRule>
    <cfRule type="cellIs" priority="3" operator="equal" aboveAverage="0" equalAverage="0" bottom="0" percent="0" rank="0" text="" dxfId="1">
      <formula>"Offen"</formula>
    </cfRule>
  </conditionalFormatting>
  <dataValidations count="3">
    <dataValidation allowBlank="true" errorStyle="stop" operator="between" showDropDown="false" showErrorMessage="false" showInputMessage="false" sqref="F4" type="list">
      <formula1>"Muskelaufbau,Kraft,Abnehmen,Ausdauer,Allgemeine Fitness,Beweglichkeit"</formula1>
      <formula2>0</formula2>
    </dataValidation>
    <dataValidation allowBlank="true" errorStyle="stop" operator="between" showDropDown="false" showErrorMessage="false" showInputMessage="false" sqref="H4" type="list">
      <formula1>"Anfänger,Fortgeschritten,Profi"</formula1>
      <formula2>0</formula2>
    </dataValidation>
    <dataValidation allowBlank="true" errorStyle="stop" operator="between" showDropDown="false" showErrorMessage="false" showInputMessage="false" sqref="H12:H34" type="list">
      <formula1>"Erledigt,Offen"</formula1>
      <formula2>0</formula2>
    </dataValidation>
  </dataValidations>
  <printOptions headings="false" gridLines="false" gridLinesSet="true" horizontalCentered="tru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10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7" min="5" style="0" width="16"/>
    <col collapsed="false" customWidth="true" hidden="false" outlineLevel="0" max="8" min="8" style="0" width="26"/>
  </cols>
  <sheetData>
    <row r="1" customFormat="false" ht="33.75" hidden="false" customHeight="true" outlineLevel="0" collapsed="false">
      <c r="B1" s="1" t="s">
        <v>57</v>
      </c>
      <c r="C1" s="1"/>
      <c r="D1" s="1"/>
      <c r="E1" s="1"/>
      <c r="F1" s="1"/>
      <c r="G1" s="1"/>
      <c r="H1" s="1"/>
    </row>
    <row r="2" customFormat="false" ht="15.75" hidden="false" customHeight="true" outlineLevel="0" collapsed="false">
      <c r="B2" s="2" t="s">
        <v>58</v>
      </c>
      <c r="C2" s="2"/>
      <c r="D2" s="2"/>
      <c r="E2" s="2"/>
      <c r="F2" s="2"/>
      <c r="G2" s="2"/>
      <c r="H2" s="2"/>
    </row>
    <row r="4" customFormat="false" ht="30" hidden="false" customHeight="true" outlineLevel="0" collapsed="false">
      <c r="B4" s="32" t="s">
        <v>59</v>
      </c>
      <c r="C4" s="33" t="s">
        <v>60</v>
      </c>
      <c r="D4" s="33" t="s">
        <v>61</v>
      </c>
      <c r="E4" s="33" t="s">
        <v>14</v>
      </c>
      <c r="F4" s="33" t="s">
        <v>62</v>
      </c>
      <c r="G4" s="33" t="s">
        <v>63</v>
      </c>
      <c r="H4" s="33" t="s">
        <v>25</v>
      </c>
    </row>
    <row r="5" customFormat="false" ht="16.5" hidden="false" customHeight="true" outlineLevel="0" collapsed="false">
      <c r="B5" s="19" t="s">
        <v>64</v>
      </c>
      <c r="C5" s="34" t="n">
        <v>46391</v>
      </c>
      <c r="D5" s="22" t="n">
        <v>78.5</v>
      </c>
      <c r="E5" s="21" t="n">
        <v>8200</v>
      </c>
      <c r="F5" s="22" t="n">
        <v>62</v>
      </c>
      <c r="G5" s="22" t="n">
        <v>95</v>
      </c>
      <c r="H5" s="18"/>
    </row>
    <row r="6" customFormat="false" ht="16.5" hidden="false" customHeight="true" outlineLevel="0" collapsed="false">
      <c r="B6" s="24" t="s">
        <v>65</v>
      </c>
      <c r="C6" s="35" t="n">
        <v>46398</v>
      </c>
      <c r="D6" s="27" t="n">
        <v>78.7</v>
      </c>
      <c r="E6" s="26" t="n">
        <v>8600</v>
      </c>
      <c r="F6" s="27" t="n">
        <v>63</v>
      </c>
      <c r="G6" s="27" t="n">
        <v>97</v>
      </c>
      <c r="H6" s="23"/>
    </row>
    <row r="7" customFormat="false" ht="16.5" hidden="false" customHeight="true" outlineLevel="0" collapsed="false">
      <c r="B7" s="19" t="s">
        <v>66</v>
      </c>
      <c r="C7" s="34" t="n">
        <v>46405</v>
      </c>
      <c r="D7" s="22" t="n">
        <v>79</v>
      </c>
      <c r="E7" s="21" t="n">
        <v>8900</v>
      </c>
      <c r="F7" s="22" t="n">
        <v>64</v>
      </c>
      <c r="G7" s="22" t="n">
        <v>99</v>
      </c>
      <c r="H7" s="18"/>
    </row>
    <row r="8" customFormat="false" ht="16.5" hidden="false" customHeight="true" outlineLevel="0" collapsed="false">
      <c r="B8" s="24" t="s">
        <v>67</v>
      </c>
      <c r="C8" s="35" t="n">
        <v>46412</v>
      </c>
      <c r="D8" s="27" t="n">
        <v>79.1</v>
      </c>
      <c r="E8" s="26" t="n">
        <v>9200</v>
      </c>
      <c r="F8" s="27" t="n">
        <v>65</v>
      </c>
      <c r="G8" s="27" t="n">
        <v>101</v>
      </c>
      <c r="H8" s="23"/>
    </row>
    <row r="9" customFormat="false" ht="16.5" hidden="false" customHeight="true" outlineLevel="0" collapsed="false">
      <c r="B9" s="19" t="s">
        <v>68</v>
      </c>
      <c r="C9" s="34" t="n">
        <v>46419</v>
      </c>
      <c r="D9" s="22" t="n">
        <v>79.4</v>
      </c>
      <c r="E9" s="21" t="n">
        <v>6800</v>
      </c>
      <c r="F9" s="22" t="n">
        <v>64</v>
      </c>
      <c r="G9" s="22" t="n">
        <v>100</v>
      </c>
      <c r="H9" s="18" t="s">
        <v>69</v>
      </c>
    </row>
    <row r="10" customFormat="false" ht="16.5" hidden="false" customHeight="true" outlineLevel="0" collapsed="false">
      <c r="B10" s="24" t="s">
        <v>70</v>
      </c>
      <c r="C10" s="35" t="n">
        <v>46426</v>
      </c>
      <c r="D10" s="27" t="n">
        <v>79.6</v>
      </c>
      <c r="E10" s="26" t="n">
        <v>9600</v>
      </c>
      <c r="F10" s="27" t="n">
        <v>66</v>
      </c>
      <c r="G10" s="27" t="n">
        <v>104</v>
      </c>
      <c r="H10" s="23"/>
    </row>
    <row r="11" customFormat="false" ht="16.5" hidden="false" customHeight="true" outlineLevel="0" collapsed="false">
      <c r="B11" s="19" t="s">
        <v>71</v>
      </c>
      <c r="C11" s="34" t="n">
        <v>46433</v>
      </c>
      <c r="D11" s="22" t="n">
        <v>79.8</v>
      </c>
      <c r="E11" s="21" t="n">
        <v>9900</v>
      </c>
      <c r="F11" s="22" t="n">
        <v>67</v>
      </c>
      <c r="G11" s="22" t="n">
        <v>106</v>
      </c>
      <c r="H11" s="18"/>
    </row>
    <row r="12" customFormat="false" ht="16.5" hidden="false" customHeight="true" outlineLevel="0" collapsed="false">
      <c r="B12" s="24" t="s">
        <v>72</v>
      </c>
      <c r="C12" s="35" t="n">
        <v>46440</v>
      </c>
      <c r="D12" s="27" t="n">
        <v>80</v>
      </c>
      <c r="E12" s="26" t="n">
        <v>10200</v>
      </c>
      <c r="F12" s="27" t="n">
        <v>68</v>
      </c>
      <c r="G12" s="27" t="n">
        <v>108</v>
      </c>
      <c r="H12" s="23"/>
    </row>
    <row r="13" customFormat="false" ht="16.5" hidden="false" customHeight="true" outlineLevel="0" collapsed="false">
      <c r="B13" s="19" t="s">
        <v>73</v>
      </c>
      <c r="C13" s="34" t="n">
        <v>46447</v>
      </c>
      <c r="D13" s="22" t="n">
        <v>80.1</v>
      </c>
      <c r="E13" s="21" t="n">
        <v>10500</v>
      </c>
      <c r="F13" s="22" t="n">
        <v>69</v>
      </c>
      <c r="G13" s="22" t="n">
        <v>110</v>
      </c>
      <c r="H13" s="18"/>
    </row>
    <row r="14" customFormat="false" ht="16.5" hidden="false" customHeight="true" outlineLevel="0" collapsed="false">
      <c r="B14" s="24" t="s">
        <v>74</v>
      </c>
      <c r="C14" s="35" t="n">
        <v>46454</v>
      </c>
      <c r="D14" s="27" t="n">
        <v>80.3</v>
      </c>
      <c r="E14" s="26" t="n">
        <v>10800</v>
      </c>
      <c r="F14" s="27" t="n">
        <v>70</v>
      </c>
      <c r="G14" s="27" t="n">
        <v>112</v>
      </c>
      <c r="H14" s="23" t="s">
        <v>75</v>
      </c>
    </row>
    <row r="16" customFormat="false" ht="15.75" hidden="false" customHeight="true" outlineLevel="0" collapsed="false">
      <c r="B16" s="7" t="s">
        <v>76</v>
      </c>
      <c r="C16" s="7"/>
      <c r="D16" s="7" t="s">
        <v>77</v>
      </c>
      <c r="E16" s="7" t="s">
        <v>78</v>
      </c>
      <c r="F16" s="7"/>
      <c r="G16" s="7" t="s">
        <v>79</v>
      </c>
      <c r="H16" s="7"/>
    </row>
    <row r="17" customFormat="false" ht="25.5" hidden="false" customHeight="true" outlineLevel="0" collapsed="false">
      <c r="B17" s="10" t="str">
        <f aca="false">TEXT(D14-D5,"+0.0;-0.0")</f>
        <v>+1.8</v>
      </c>
      <c r="C17" s="10"/>
      <c r="D17" s="10" t="str">
        <f aca="false">TEXT(E14-E5,"+#,##0;-#,##0")</f>
        <v>+2,600</v>
      </c>
      <c r="E17" s="10" t="str">
        <f aca="false">TEXT(F14-F5,"+0.0;-0.0")</f>
        <v>+8.0</v>
      </c>
      <c r="F17" s="10"/>
      <c r="G17" s="10" t="str">
        <f aca="false">TEXT(G14-G5,"+0.0;-0.0")</f>
        <v>+17.0</v>
      </c>
      <c r="H17" s="10"/>
    </row>
    <row r="37" customFormat="false" ht="30" hidden="false" customHeight="true" outlineLevel="0" collapsed="false">
      <c r="B37" s="31" t="s">
        <v>80</v>
      </c>
      <c r="C37" s="31"/>
      <c r="D37" s="31"/>
      <c r="E37" s="31"/>
      <c r="F37" s="31"/>
      <c r="G37" s="31"/>
      <c r="H37" s="31"/>
    </row>
  </sheetData>
  <mergeCells count="9">
    <mergeCell ref="B1:H1"/>
    <mergeCell ref="B2:H2"/>
    <mergeCell ref="B16:C16"/>
    <mergeCell ref="E16:F16"/>
    <mergeCell ref="G16:H16"/>
    <mergeCell ref="B17:C17"/>
    <mergeCell ref="E17:F17"/>
    <mergeCell ref="G17:H17"/>
    <mergeCell ref="B37:H37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2026-09-10T07:37:41Z</dcterms:created>
  <dc:creator>openpyxl</dc:creator>
  <dc:description/>
  <dc:language>en-US</dc:language>
  <cp:lastModifiedBy/>
  <dcterms:modified xsi:type="dcterms:W3CDTF">2026-09-10T07:37:43Z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