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rechnung" sheetId="1" state="visible" r:id="rId3"/>
    <sheet name="Aufmaß" sheetId="2" state="visible" r:id="rId4"/>
    <sheet name="Anleitung" sheetId="3" state="visible" r:id="rId5"/>
  </sheets>
  <definedNames>
    <definedName function="false" hidden="false" localSheetId="0" name="_xlnm.Print_Area" vbProcedure="false">Abrechnung!$A$1:$H$47</definedName>
    <definedName function="false" hidden="false" localSheetId="2" name="_xlnm.Print_Area" vbProcedure="false">Anleitung!$A$1:$H$34</definedName>
    <definedName function="false" hidden="false" localSheetId="1" name="_xlnm.Print_Area" vbProcedure="false">Aufmaß!$A$1:$J$40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<sst xmlns="http://schemas.openxmlformats.org/spreadsheetml/2006/main" count="219" uniqueCount="153">
  <si>
    <t xml:space="preserve">AUFTRAGNEHMER</t>
  </si>
  <si>
    <t xml:space="preserve">BAUABRECHNUNG</t>
  </si>
  <si>
    <t xml:space="preserve">Steinwerk Bau GmbH</t>
  </si>
  <si>
    <t xml:space="preserve">Schlussrechnung Nr. 2026-B-0458</t>
  </si>
  <si>
    <t xml:space="preserve">Industriestraße 24 · 44263 Dortmund</t>
  </si>
  <si>
    <t xml:space="preserve">Datum 20.03.2026  ·  Auftrag A-2025-311</t>
  </si>
  <si>
    <t xml:space="preserve">AUFTRAGGEBER / BAUHERR</t>
  </si>
  <si>
    <t xml:space="preserve">BAUVORHABEN</t>
  </si>
  <si>
    <t xml:space="preserve">LEISTUNGSZEITRAUM</t>
  </si>
  <si>
    <t xml:space="preserve">Projekt Hofgarten GmbH &amp; Co. KG</t>
  </si>
  <si>
    <t xml:space="preserve">Hofgarten, Dortmund</t>
  </si>
  <si>
    <t xml:space="preserve">05.01. – 13.03.2026</t>
  </si>
  <si>
    <t xml:space="preserve">NETTOSUMME (LEISTUNG)</t>
  </si>
  <si>
    <t xml:space="preserve">BRUTTOBETRAG INKL. MWST.</t>
  </si>
  <si>
    <t xml:space="preserve">SCHLUSSZAHLUNG (RESTFORDERUNG)</t>
  </si>
  <si>
    <t xml:space="preserve">POS</t>
  </si>
  <si>
    <t xml:space="preserve">BEZEICHNUNG DER LEISTUNG</t>
  </si>
  <si>
    <t xml:space="preserve">MENGE</t>
  </si>
  <si>
    <t xml:space="preserve">EINHEIT</t>
  </si>
  <si>
    <t xml:space="preserve">EINHEITSPREIS</t>
  </si>
  <si>
    <t xml:space="preserve">GESAMTBETRAG</t>
  </si>
  <si>
    <t xml:space="preserve">1    Vorarbeiten &amp; Baustelleneinrichtung</t>
  </si>
  <si>
    <t xml:space="preserve">1.1</t>
  </si>
  <si>
    <t xml:space="preserve">Baustelleneinrichtung vorhalten und räumen</t>
  </si>
  <si>
    <t xml:space="preserve">Pausch.</t>
  </si>
  <si>
    <t xml:space="preserve">1.2</t>
  </si>
  <si>
    <t xml:space="preserve">Schutz- und Abdeckarbeiten</t>
  </si>
  <si>
    <t xml:space="preserve">m²</t>
  </si>
  <si>
    <t xml:space="preserve">Zwischensumme Titel 1</t>
  </si>
  <si>
    <t xml:space="preserve">2    Hauptleistung / Ausführung</t>
  </si>
  <si>
    <t xml:space="preserve">2.1</t>
  </si>
  <si>
    <t xml:space="preserve">Bodenaufbau Fläche, Typ A</t>
  </si>
  <si>
    <t xml:space="preserve">2.2</t>
  </si>
  <si>
    <t xml:space="preserve">Wandfläche bearbeiten, Typ B</t>
  </si>
  <si>
    <t xml:space="preserve">2.3</t>
  </si>
  <si>
    <t xml:space="preserve">Randabschluss / Sockelleiste</t>
  </si>
  <si>
    <t xml:space="preserve">m</t>
  </si>
  <si>
    <t xml:space="preserve">2.4</t>
  </si>
  <si>
    <t xml:space="preserve">Einbauelemente liefern und montieren</t>
  </si>
  <si>
    <t xml:space="preserve">Stk</t>
  </si>
  <si>
    <t xml:space="preserve">Zwischensumme Titel 2</t>
  </si>
  <si>
    <t xml:space="preserve">3    Nebenleistungen &amp; Abschluss</t>
  </si>
  <si>
    <t xml:space="preserve">3.1</t>
  </si>
  <si>
    <t xml:space="preserve">Stundenlohnarbeiten / Regie</t>
  </si>
  <si>
    <t xml:space="preserve">h</t>
  </si>
  <si>
    <t xml:space="preserve">3.2</t>
  </si>
  <si>
    <t xml:space="preserve">Entsorgung, Reinigung und Übergabe</t>
  </si>
  <si>
    <t xml:space="preserve">Zwischensumme Titel 3</t>
  </si>
  <si>
    <t xml:space="preserve">Nettosumme (Summe der Titel)</t>
  </si>
  <si>
    <t xml:space="preserve">abzüglich Nachlass</t>
  </si>
  <si>
    <t xml:space="preserve">Nettosumme nach Nachlass</t>
  </si>
  <si>
    <t xml:space="preserve">zuzüglich Mehrwertsteuer</t>
  </si>
  <si>
    <t xml:space="preserve">Bruttobetrag (Gesamtleistung)</t>
  </si>
  <si>
    <t xml:space="preserve">Bruttobetrag (inkl. MwSt.)</t>
  </si>
  <si>
    <t xml:space="preserve">4    Abschlagszahlungen (bereits geleistet)</t>
  </si>
  <si>
    <t xml:space="preserve">NR.</t>
  </si>
  <si>
    <t xml:space="preserve">BEZEICHNUNG</t>
  </si>
  <si>
    <t xml:space="preserve">DATUM</t>
  </si>
  <si>
    <t xml:space="preserve">BETRAG (BRUTTO)</t>
  </si>
  <si>
    <t xml:space="preserve">1</t>
  </si>
  <si>
    <t xml:space="preserve">1. Abschlagszahlung</t>
  </si>
  <si>
    <t xml:space="preserve">15.01.2026</t>
  </si>
  <si>
    <t xml:space="preserve">2</t>
  </si>
  <si>
    <t xml:space="preserve">2. Abschlagszahlung</t>
  </si>
  <si>
    <t xml:space="preserve">20.02.2026</t>
  </si>
  <si>
    <t xml:space="preserve">Summe geleisteter Abschlagszahlungen</t>
  </si>
  <si>
    <t xml:space="preserve">SCHLUSSZAHLUNG · noch zu zahlen</t>
  </si>
  <si>
    <t xml:space="preserve">Blau hinterlegte Felder ausfüllen · Mengen stammen aus dem Blatt „Aufmaß“ · weiße Felder berechnen sich automatisch · Hinweise siehe „Anleitung“.</t>
  </si>
  <si>
    <t xml:space="preserve">AUFMASS · MENGENERMITTLUNG</t>
  </si>
  <si>
    <t xml:space="preserve">SCHLUSSRECHNUNG</t>
  </si>
  <si>
    <t xml:space="preserve">Aufmaß zur Bauabrechnung</t>
  </si>
  <si>
    <t xml:space="preserve">Nr. 2026-B-0458</t>
  </si>
  <si>
    <t xml:space="preserve">Teilmenge = Länge × Breite × Höhe/Anzahl × Faktor   ·   Abzüge mit Faktor −1 eingeben   ·   die Summe je Position fließt automatisch in die Abrechnung.</t>
  </si>
  <si>
    <t xml:space="preserve">BAUTEIL / ÖRTLICHKEIT</t>
  </si>
  <si>
    <t xml:space="preserve">LÄNGE</t>
  </si>
  <si>
    <t xml:space="preserve">BREITE</t>
  </si>
  <si>
    <t xml:space="preserve">HÖHE / ANZ.</t>
  </si>
  <si>
    <t xml:space="preserve">FAKTOR</t>
  </si>
  <si>
    <t xml:space="preserve">TEILMENGE</t>
  </si>
  <si>
    <t xml:space="preserve">Baustelleneinrichtung (pauschal)</t>
  </si>
  <si>
    <t xml:space="preserve">Summe Position 1.1</t>
  </si>
  <si>
    <t xml:space="preserve">Schutzfläche Bereich A</t>
  </si>
  <si>
    <t xml:space="preserve">Schutzfläche Bereich B</t>
  </si>
  <si>
    <t xml:space="preserve">Summe Position 1.2</t>
  </si>
  <si>
    <t xml:space="preserve">Bodenfläche Raum 1</t>
  </si>
  <si>
    <t xml:space="preserve">Bodenfläche Raum 2</t>
  </si>
  <si>
    <t xml:space="preserve">Bodenfläche Flur</t>
  </si>
  <si>
    <t xml:space="preserve">Abzug Stütze</t>
  </si>
  <si>
    <t xml:space="preserve">Summe Position 2.1</t>
  </si>
  <si>
    <t xml:space="preserve">Wandfläche Nord</t>
  </si>
  <si>
    <t xml:space="preserve">Wandfläche Süd</t>
  </si>
  <si>
    <t xml:space="preserve">Wandfläche Ost</t>
  </si>
  <si>
    <t xml:space="preserve">Wandfläche West</t>
  </si>
  <si>
    <t xml:space="preserve">Abzug Türöffnung</t>
  </si>
  <si>
    <t xml:space="preserve">Abzug Fensterflächen</t>
  </si>
  <si>
    <t xml:space="preserve">Summe Position 2.2</t>
  </si>
  <si>
    <t xml:space="preserve">Sockel Raum 1 (Umfang)</t>
  </si>
  <si>
    <t xml:space="preserve">Sockel Raum 2 (Umfang)</t>
  </si>
  <si>
    <t xml:space="preserve">Abzug Türdurchgänge</t>
  </si>
  <si>
    <t xml:space="preserve">Summe Position 2.3</t>
  </si>
  <si>
    <t xml:space="preserve">Einbauelemente Typ 1</t>
  </si>
  <si>
    <t xml:space="preserve">Einbauelemente Typ 2</t>
  </si>
  <si>
    <t xml:space="preserve">Summe Position 2.4</t>
  </si>
  <si>
    <t xml:space="preserve">Regie Facharbeiter</t>
  </si>
  <si>
    <t xml:space="preserve">Regie Helfer</t>
  </si>
  <si>
    <t xml:space="preserve">Summe Position 3.1</t>
  </si>
  <si>
    <t xml:space="preserve">Entsorgung &amp; Reinigung (pauschal)</t>
  </si>
  <si>
    <t xml:space="preserve">Summe Position 3.2</t>
  </si>
  <si>
    <t xml:space="preserve">HINWEISE</t>
  </si>
  <si>
    <t xml:space="preserve">Anleitung</t>
  </si>
  <si>
    <t xml:space="preserve">Zur Verwendung dieser Bauabrechnung</t>
  </si>
  <si>
    <t xml:space="preserve">1 · So verwenden Sie diese Vorlage</t>
  </si>
  <si>
    <t xml:space="preserve">Aufmaß erfassen</t>
  </si>
  <si>
    <t xml:space="preserve">Im Blatt „Aufmaß“ je Position die Maße (Länge, Breite, Höhe/Anzahl, Faktor) eintragen. Abzüge mit Faktor −1.</t>
  </si>
  <si>
    <t xml:space="preserve">Mengen übernehmen</t>
  </si>
  <si>
    <t xml:space="preserve">Die Teilmengen werden summiert und automatisch je Position in das Leistungsverzeichnis übernommen (keine Eingabe nötig).</t>
  </si>
  <si>
    <t xml:space="preserve">3</t>
  </si>
  <si>
    <t xml:space="preserve">Einheitspreise eintragen</t>
  </si>
  <si>
    <t xml:space="preserve">Im Blatt „Abrechnung“ die Einheitspreise (EP) je Position eintragen – der Gesamtbetrag berechnet sich automatisch.</t>
  </si>
  <si>
    <t xml:space="preserve">4</t>
  </si>
  <si>
    <t xml:space="preserve">Nachlass &amp; MwSt prüfen</t>
  </si>
  <si>
    <t xml:space="preserve">Nachlass- und Mehrwertsteuersatz anpassen; Netto-, Brutto- und Zwischensummen rechnen automatisch.</t>
  </si>
  <si>
    <t xml:space="preserve">5</t>
  </si>
  <si>
    <t xml:space="preserve">Abschläge &amp; Schlusszahlung</t>
  </si>
  <si>
    <t xml:space="preserve">Bereits geleistete Abschlagszahlungen eintragen – die Schlusszahlung (Restforderung) ergibt sich von selbst.</t>
  </si>
  <si>
    <t xml:space="preserve">2 · Felder &amp; Farben</t>
  </si>
  <si>
    <t xml:space="preserve">Eingabefeld</t>
  </si>
  <si>
    <t xml:space="preserve">Maße, Einheitspreise, Nachlass/MwSt, Abschläge – hellblau hinterlegt.</t>
  </si>
  <si>
    <t xml:space="preserve">Zwischensumme</t>
  </si>
  <si>
    <t xml:space="preserve">Automatisch berechnete Teil- und Titelsummen.</t>
  </si>
  <si>
    <t xml:space="preserve">Schlusszahlung</t>
  </si>
  <si>
    <t xml:space="preserve">Noch zu zahlender Restbetrag (Brutto − Abschläge).</t>
  </si>
  <si>
    <t xml:space="preserve">Berechnetes Feld</t>
  </si>
  <si>
    <t xml:space="preserve">Mengen und Beträge – automatisch, bitte nicht überschreiben.</t>
  </si>
  <si>
    <t xml:space="preserve">3 · Rechenlogik</t>
  </si>
  <si>
    <t xml:space="preserve">Teilmenge (Aufmaß)</t>
  </si>
  <si>
    <t xml:space="preserve">Länge × Breite × Höhe/Anzahl × Faktor</t>
  </si>
  <si>
    <t xml:space="preserve">Menge je Position</t>
  </si>
  <si>
    <t xml:space="preserve">Summe aller Teilmengen der Position (automatisch)</t>
  </si>
  <si>
    <t xml:space="preserve">Gesamtbetrag je Position</t>
  </si>
  <si>
    <t xml:space="preserve">Menge × Einheitspreis</t>
  </si>
  <si>
    <t xml:space="preserve">Nettosumme</t>
  </si>
  <si>
    <t xml:space="preserve">Summe aller Titel-Zwischensummen</t>
  </si>
  <si>
    <t xml:space="preserve">Bruttobetrag</t>
  </si>
  <si>
    <t xml:space="preserve">(Nettosumme − Nachlass) × (1 + MwSt-Satz)</t>
  </si>
  <si>
    <t xml:space="preserve">Bruttobetrag − geleistete Abschlagszahlungen</t>
  </si>
  <si>
    <t xml:space="preserve">4 · Gut zu wissen</t>
  </si>
  <si>
    <t xml:space="preserve">■</t>
  </si>
  <si>
    <t xml:space="preserve">Die Mengen beruhen auf dem Aufmaß und sollten durch ein prüffähiges Aufmaß belegt sein.</t>
  </si>
  <si>
    <t xml:space="preserve">Neue Positionen: Zeile im Aufmaß ergänzen und dieselbe Positions-Nr. verwenden – die Menge addiert sich automatisch.</t>
  </si>
  <si>
    <t xml:space="preserve">Alle Einheitspreise sind Nettopreise (ohne MwSt.).</t>
  </si>
  <si>
    <t xml:space="preserve">Für Abschlagszahlungen den bereits gezahlten Bruttobetrag eintragen.</t>
  </si>
  <si>
    <t xml:space="preserve">Diese Vorlage ersetzt keine Rechts- oder Steuerberatung; sie unterstützt eine nachvollziehbare Abrechnung.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</si>
</sst>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"/>
    <numFmt numFmtId="166" formatCode="#,##0.00"/>
    <numFmt numFmtId="167" formatCode="0\ %"/>
    <numFmt numFmtId="168" formatCode="0.##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6E7A86"/>
      <name val="Calibri"/>
      <family val="0"/>
      <charset val="1"/>
    </font>
    <font>
      <b val="true"/>
      <sz val="18"/>
      <color rgb="FF1E3D59"/>
      <name val="Calibri"/>
      <family val="0"/>
      <charset val="1"/>
    </font>
    <font>
      <b val="true"/>
      <sz val="15"/>
      <color rgb="FF1E3D59"/>
      <name val="Calibri"/>
      <family val="0"/>
      <charset val="1"/>
    </font>
    <font>
      <b val="true"/>
      <sz val="10"/>
      <color rgb="FF2E5A7D"/>
      <name val="Calibri"/>
      <family val="0"/>
      <charset val="1"/>
    </font>
    <font>
      <sz val="9"/>
      <color rgb="FF6E7A86"/>
      <name val="Calibri"/>
      <family val="0"/>
      <charset val="1"/>
    </font>
    <font>
      <b val="true"/>
      <sz val="11"/>
      <color rgb="FF1E3D59"/>
      <name val="Calibri"/>
      <family val="0"/>
      <charset val="1"/>
    </font>
    <font>
      <b val="true"/>
      <sz val="8"/>
      <color rgb="FF1E3D59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sz val="9.5"/>
      <color rgb="FF6E7A86"/>
      <name val="Calibri"/>
      <family val="0"/>
      <charset val="1"/>
    </font>
    <font>
      <sz val="10"/>
      <color rgb="FF22303C"/>
      <name val="Calibri"/>
      <family val="0"/>
      <charset val="1"/>
    </font>
    <font>
      <sz val="10"/>
      <color rgb="FF2E5A7D"/>
      <name val="Calibri"/>
      <family val="0"/>
      <charset val="1"/>
    </font>
    <font>
      <b val="true"/>
      <sz val="10"/>
      <color rgb="FF22303C"/>
      <name val="Calibri"/>
      <family val="0"/>
      <charset val="1"/>
    </font>
    <font>
      <b val="true"/>
      <sz val="10"/>
      <color rgb="FF1E3D59"/>
      <name val="Calibri"/>
      <family val="0"/>
      <charset val="1"/>
    </font>
    <font>
      <b val="true"/>
      <sz val="10.5"/>
      <color rgb="FF1E3D59"/>
      <name val="Calibri"/>
      <family val="0"/>
      <charset val="1"/>
    </font>
    <font>
      <sz val="10.5"/>
      <color rgb="FF1E3D59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13"/>
      <color rgb="FF1E3D59"/>
      <name val="Calibri"/>
      <family val="0"/>
      <charset val="1"/>
    </font>
    <font>
      <b val="true"/>
      <sz val="16"/>
      <color rgb="FF1E3D59"/>
      <name val="Calibri"/>
      <family val="0"/>
      <charset val="1"/>
    </font>
    <font>
      <b val="true"/>
      <sz val="11"/>
      <color rgb="FF2E5A7D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1E3D59"/>
      <name val="Calibri"/>
      <family val="0"/>
      <charset val="1"/>
    </font>
    <font>
      <b val="true"/>
      <sz val="9.5"/>
      <color rgb="FF1E3D59"/>
      <name val="Calibri"/>
      <family val="0"/>
      <charset val="1"/>
    </font>
    <font>
      <b val="true"/>
      <sz val="8.5"/>
      <color rgb="FF1E3D59"/>
      <name val="Calibri"/>
      <family val="0"/>
      <charset val="1"/>
    </font>
    <font>
      <sz val="9.5"/>
      <color rgb="FF22303C"/>
      <name val="Calibri"/>
      <family val="0"/>
      <charset val="1"/>
    </font>
    <font>
      <sz val="8"/>
      <color rgb="FFC9930A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E3D59"/>
        <bgColor rgb="FF22303C"/>
      </patternFill>
    </fill>
    <fill>
      <patternFill patternType="solid">
        <fgColor rgb="FFF4F6F9"/>
        <bgColor rgb="FFE8F0F8"/>
      </patternFill>
    </fill>
    <fill>
      <patternFill patternType="solid">
        <fgColor rgb="FFF2B705"/>
        <bgColor rgb="FFC9930A"/>
      </patternFill>
    </fill>
    <fill>
      <patternFill patternType="solid">
        <fgColor rgb="FF2E5A7D"/>
        <bgColor rgb="FF1E3D59"/>
      </patternFill>
    </fill>
    <fill>
      <patternFill patternType="solid">
        <fgColor rgb="FFE8F0F8"/>
        <bgColor rgb="FFE9EEF3"/>
      </patternFill>
    </fill>
    <fill>
      <patternFill patternType="solid">
        <fgColor rgb="FFE9EEF3"/>
        <bgColor rgb="FFE8F0F8"/>
      </patternFill>
    </fill>
    <fill>
      <patternFill patternType="solid">
        <fgColor rgb="FFFFFFFF"/>
        <bgColor rgb="FFF4F6F9"/>
      </patternFill>
    </fill>
  </fills>
  <borders count="2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C4CCD4"/>
      </bottom>
      <diagonal/>
    </border>
    <border diagonalUp="false" diagonalDown="false">
      <left style="thin">
        <color rgb="FFC4CCD4"/>
      </left>
      <right style="thin">
        <color rgb="FFC4CCD4"/>
      </right>
      <top style="thin">
        <color rgb="FFC4CCD4"/>
      </top>
      <bottom/>
      <diagonal/>
    </border>
    <border diagonalUp="false" diagonalDown="false">
      <left style="thin">
        <color rgb="FFC4CCD4"/>
      </left>
      <right style="thin">
        <color rgb="FFC4CCD4"/>
      </right>
      <top/>
      <bottom style="thin">
        <color rgb="FFC4CCD4"/>
      </bottom>
      <diagonal/>
    </border>
    <border diagonalUp="false" diagonalDown="false">
      <left/>
      <right/>
      <top/>
      <bottom style="thin">
        <color rgb="FFE3E7EC"/>
      </bottom>
      <diagonal/>
    </border>
    <border diagonalUp="false" diagonalDown="false">
      <left/>
      <right/>
      <top style="thin">
        <color rgb="FF2E5A7D"/>
      </top>
      <bottom style="thin">
        <color rgb="FF2E5A7D"/>
      </bottom>
      <diagonal/>
    </border>
    <border diagonalUp="false" diagonalDown="false">
      <left style="thin">
        <color rgb="FF1E3D59"/>
      </left>
      <right/>
      <top style="thin">
        <color rgb="FF1E3D59"/>
      </top>
      <bottom style="thin">
        <color rgb="FF1E3D59"/>
      </bottom>
      <diagonal/>
    </border>
    <border diagonalUp="false" diagonalDown="false">
      <left/>
      <right/>
      <top style="thin">
        <color rgb="FF1E3D59"/>
      </top>
      <bottom style="thin">
        <color rgb="FF1E3D59"/>
      </bottom>
      <diagonal/>
    </border>
    <border diagonalUp="false" diagonalDown="false">
      <left/>
      <right style="thin">
        <color rgb="FF1E3D59"/>
      </right>
      <top style="thin">
        <color rgb="FF1E3D59"/>
      </top>
      <bottom style="thin">
        <color rgb="FF1E3D59"/>
      </bottom>
      <diagonal/>
    </border>
    <border diagonalUp="false" diagonalDown="false">
      <left style="thin">
        <color rgb="FFC9930A"/>
      </left>
      <right/>
      <top style="thin">
        <color rgb="FFC9930A"/>
      </top>
      <bottom style="thin">
        <color rgb="FFC9930A"/>
      </bottom>
      <diagonal/>
    </border>
    <border diagonalUp="false" diagonalDown="false">
      <left/>
      <right/>
      <top style="thin">
        <color rgb="FFC9930A"/>
      </top>
      <bottom style="thin">
        <color rgb="FFC9930A"/>
      </bottom>
      <diagonal/>
    </border>
    <border diagonalUp="false" diagonalDown="false">
      <left/>
      <right style="thin">
        <color rgb="FFC9930A"/>
      </right>
      <top style="thin">
        <color rgb="FFC9930A"/>
      </top>
      <bottom style="thin">
        <color rgb="FFC9930A"/>
      </bottom>
      <diagonal/>
    </border>
    <border diagonalUp="false" diagonalDown="false">
      <left style="thin">
        <color rgb="FFC4CCD4"/>
      </left>
      <right/>
      <top style="thin">
        <color rgb="FFC4CCD4"/>
      </top>
      <bottom/>
      <diagonal/>
    </border>
    <border diagonalUp="false" diagonalDown="false">
      <left/>
      <right/>
      <top style="thin">
        <color rgb="FFC4CCD4"/>
      </top>
      <bottom/>
      <diagonal/>
    </border>
    <border diagonalUp="false" diagonalDown="false">
      <left/>
      <right style="thin">
        <color rgb="FFC4CCD4"/>
      </right>
      <top style="thin">
        <color rgb="FFC4CCD4"/>
      </top>
      <bottom/>
      <diagonal/>
    </border>
    <border diagonalUp="false" diagonalDown="false">
      <left style="thin">
        <color rgb="FFC4CCD4"/>
      </left>
      <right style="thin">
        <color rgb="FFC4CCD4"/>
      </right>
      <top/>
      <bottom/>
      <diagonal/>
    </border>
    <border diagonalUp="false" diagonalDown="false">
      <left style="thin">
        <color rgb="FFC4CCD4"/>
      </left>
      <right/>
      <top/>
      <bottom style="thin">
        <color rgb="FFE3E7EC"/>
      </bottom>
      <diagonal/>
    </border>
    <border diagonalUp="false" diagonalDown="false">
      <left/>
      <right style="thin">
        <color rgb="FFC4CCD4"/>
      </right>
      <top/>
      <bottom style="thin">
        <color rgb="FFE3E7EC"/>
      </bottom>
      <diagonal/>
    </border>
    <border diagonalUp="false" diagonalDown="false">
      <left style="thin">
        <color rgb="FFC4CCD4"/>
      </left>
      <right/>
      <top/>
      <bottom style="thin">
        <color rgb="FFC4CCD4"/>
      </bottom>
      <diagonal/>
    </border>
    <border diagonalUp="false" diagonalDown="false">
      <left/>
      <right/>
      <top/>
      <bottom style="thin">
        <color rgb="FFC4CCD4"/>
      </bottom>
      <diagonal/>
    </border>
    <border diagonalUp="false" diagonalDown="false">
      <left/>
      <right style="thin">
        <color rgb="FFC4CCD4"/>
      </right>
      <top/>
      <bottom style="thin">
        <color rgb="FFC4CCD4"/>
      </bottom>
      <diagonal/>
    </border>
    <border diagonalUp="false" diagonalDown="false">
      <left/>
      <right/>
      <top/>
      <bottom style="medium">
        <color rgb="FFF2B705"/>
      </bottom>
      <diagonal/>
    </border>
    <border diagonalUp="false" diagonalDown="false">
      <left style="thin">
        <color rgb="FFC4CCD4"/>
      </left>
      <right style="thin">
        <color rgb="FFC4CCD4"/>
      </right>
      <top style="thin">
        <color rgb="FFC4CCD4"/>
      </top>
      <bottom style="thin">
        <color rgb="FFE3E7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6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6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5" fillId="0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4" fillId="0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3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3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7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7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9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6" fillId="6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7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7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0" fillId="2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1" fillId="2" borderId="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9" fillId="4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4" borderId="1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1" fillId="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1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1" fillId="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6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16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7" borderId="1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7" fillId="7" borderId="19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8" fillId="7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9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6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CCD4"/>
      <rgbColor rgb="FF6E7A86"/>
      <rgbColor rgb="FF9999FF"/>
      <rgbColor rgb="FF993366"/>
      <rgbColor rgb="FFF4F6F9"/>
      <rgbColor rgb="FFE8F0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EEF3"/>
      <rgbColor rgb="FFE3E7E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2B705"/>
      <rgbColor rgb="FFC9930A"/>
      <rgbColor rgb="FFFF6600"/>
      <rgbColor rgb="FF666699"/>
      <rgbColor rgb="FF969696"/>
      <rgbColor rgb="FF1E3D59"/>
      <rgbColor rgb="FF339966"/>
      <rgbColor rgb="FF003300"/>
      <rgbColor rgb="FF333300"/>
      <rgbColor rgb="FF993300"/>
      <rgbColor rgb="FF993366"/>
      <rgbColor rgb="FF2E5A7D"/>
      <rgbColor rgb="FF2230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4"/>
    <col collapsed="false" customWidth="true" hidden="false" outlineLevel="0" max="4" min="4" style="0" width="11"/>
    <col collapsed="false" customWidth="true" hidden="false" outlineLevel="0" max="5" min="5" style="0" width="9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2"/>
  </cols>
  <sheetData>
    <row r="2" customFormat="false" ht="12.75" hidden="false" customHeight="true" outlineLevel="0" collapsed="false">
      <c r="B2" s="1" t="s">
        <v>0</v>
      </c>
      <c r="C2" s="1"/>
      <c r="D2" s="1"/>
      <c r="E2" s="2" t="s">
        <v>1</v>
      </c>
      <c r="F2" s="2"/>
      <c r="G2" s="2"/>
    </row>
    <row r="3" customFormat="false" ht="19.5" hidden="false" customHeight="true" outlineLevel="0" collapsed="false">
      <c r="B3" s="3" t="s">
        <v>2</v>
      </c>
      <c r="C3" s="3"/>
      <c r="D3" s="3"/>
      <c r="E3" s="4" t="s">
        <v>3</v>
      </c>
      <c r="F3" s="4"/>
      <c r="G3" s="4"/>
    </row>
    <row r="4" customFormat="false" ht="15" hidden="false" customHeight="true" outlineLevel="0" collapsed="false">
      <c r="B4" s="5" t="s">
        <v>4</v>
      </c>
      <c r="C4" s="5"/>
      <c r="D4" s="5"/>
      <c r="E4" s="6" t="s">
        <v>5</v>
      </c>
      <c r="F4" s="6"/>
      <c r="G4" s="6"/>
    </row>
    <row r="5" customFormat="false" ht="3.75" hidden="false" customHeight="true" outlineLevel="0" collapsed="false">
      <c r="B5" s="7"/>
      <c r="C5" s="7"/>
      <c r="D5" s="7"/>
      <c r="E5" s="7"/>
      <c r="F5" s="7"/>
      <c r="G5" s="7"/>
    </row>
    <row r="6" customFormat="false" ht="7.5" hidden="false" customHeight="true" outlineLevel="0" collapsed="false"/>
    <row r="7" customFormat="false" ht="12.75" hidden="false" customHeight="true" outlineLevel="0" collapsed="false">
      <c r="B7" s="1" t="s">
        <v>6</v>
      </c>
      <c r="C7" s="1"/>
      <c r="D7" s="1" t="s">
        <v>7</v>
      </c>
      <c r="E7" s="1"/>
      <c r="F7" s="1" t="s">
        <v>8</v>
      </c>
      <c r="G7" s="1"/>
    </row>
    <row r="8" customFormat="false" ht="18" hidden="false" customHeight="true" outlineLevel="0" collapsed="false">
      <c r="B8" s="8" t="s">
        <v>9</v>
      </c>
      <c r="C8" s="8"/>
      <c r="D8" s="8" t="s">
        <v>10</v>
      </c>
      <c r="E8" s="8"/>
      <c r="F8" s="8" t="s">
        <v>11</v>
      </c>
      <c r="G8" s="8"/>
    </row>
    <row r="9" customFormat="false" ht="9.75" hidden="false" customHeight="true" outlineLevel="0" collapsed="false"/>
    <row r="10" customFormat="false" ht="15" hidden="false" customHeight="true" outlineLevel="0" collapsed="false">
      <c r="B10" s="9" t="s">
        <v>12</v>
      </c>
      <c r="C10" s="9"/>
      <c r="D10" s="9" t="s">
        <v>13</v>
      </c>
      <c r="E10" s="9"/>
      <c r="F10" s="10" t="s">
        <v>14</v>
      </c>
      <c r="G10" s="10"/>
    </row>
    <row r="11" customFormat="false" ht="24" hidden="false" customHeight="true" outlineLevel="0" collapsed="false">
      <c r="B11" s="11" t="n">
        <f aca="false">G29</f>
        <v>17872.79</v>
      </c>
      <c r="C11" s="11"/>
      <c r="D11" s="11" t="n">
        <f aca="false">G35</f>
        <v>20630.561497</v>
      </c>
      <c r="E11" s="11"/>
      <c r="F11" s="12" t="n">
        <f aca="false">G44</f>
        <v>7630.561497</v>
      </c>
      <c r="G11" s="12"/>
    </row>
    <row r="12" customFormat="false" ht="9.75" hidden="false" customHeight="true" outlineLevel="0" collapsed="false"/>
    <row r="13" customFormat="false" ht="18" hidden="false" customHeight="true" outlineLevel="0" collapsed="false">
      <c r="B13" s="13" t="s">
        <v>15</v>
      </c>
      <c r="C13" s="14" t="s">
        <v>16</v>
      </c>
      <c r="D13" s="15" t="s">
        <v>17</v>
      </c>
      <c r="E13" s="13" t="s">
        <v>18</v>
      </c>
      <c r="F13" s="15" t="s">
        <v>19</v>
      </c>
      <c r="G13" s="15" t="s">
        <v>20</v>
      </c>
    </row>
    <row r="14" customFormat="false" ht="19.5" hidden="false" customHeight="true" outlineLevel="0" collapsed="false">
      <c r="B14" s="16" t="s">
        <v>21</v>
      </c>
      <c r="C14" s="16"/>
      <c r="D14" s="16"/>
      <c r="E14" s="16"/>
      <c r="F14" s="16"/>
      <c r="G14" s="16"/>
    </row>
    <row r="15" customFormat="false" ht="16.5" hidden="false" customHeight="true" outlineLevel="0" collapsed="false">
      <c r="B15" s="17" t="s">
        <v>22</v>
      </c>
      <c r="C15" s="18" t="s">
        <v>23</v>
      </c>
      <c r="D15" s="19" t="n">
        <f aca="false">SUMIF(Aufmaß!$B:$B,B15,Aufmaß!$H:$H)</f>
        <v>1</v>
      </c>
      <c r="E15" s="20" t="s">
        <v>24</v>
      </c>
      <c r="F15" s="21" t="n">
        <v>1850</v>
      </c>
      <c r="G15" s="22" t="n">
        <f aca="false">D15*F15</f>
        <v>1850</v>
      </c>
    </row>
    <row r="16" customFormat="false" ht="16.5" hidden="false" customHeight="true" outlineLevel="0" collapsed="false">
      <c r="B16" s="23" t="s">
        <v>25</v>
      </c>
      <c r="C16" s="24" t="s">
        <v>26</v>
      </c>
      <c r="D16" s="19" t="n">
        <f aca="false">SUMIF(Aufmaß!$B:$B,B16,Aufmaß!$H:$H)</f>
        <v>122</v>
      </c>
      <c r="E16" s="25" t="s">
        <v>27</v>
      </c>
      <c r="F16" s="21" t="n">
        <v>4.2</v>
      </c>
      <c r="G16" s="26" t="n">
        <f aca="false">D16*F16</f>
        <v>512.4</v>
      </c>
    </row>
    <row r="17" customFormat="false" ht="18.75" hidden="false" customHeight="true" outlineLevel="0" collapsed="false">
      <c r="B17" s="27" t="s">
        <v>28</v>
      </c>
      <c r="C17" s="27"/>
      <c r="D17" s="27"/>
      <c r="E17" s="27"/>
      <c r="F17" s="27"/>
      <c r="G17" s="28" t="n">
        <f aca="false">SUM(G15:G16)</f>
        <v>2362.4</v>
      </c>
    </row>
    <row r="18" customFormat="false" ht="19.5" hidden="false" customHeight="true" outlineLevel="0" collapsed="false">
      <c r="B18" s="16" t="s">
        <v>29</v>
      </c>
      <c r="C18" s="16"/>
      <c r="D18" s="16"/>
      <c r="E18" s="16"/>
      <c r="F18" s="16"/>
      <c r="G18" s="16"/>
    </row>
    <row r="19" customFormat="false" ht="16.5" hidden="false" customHeight="true" outlineLevel="0" collapsed="false">
      <c r="B19" s="17" t="s">
        <v>30</v>
      </c>
      <c r="C19" s="18" t="s">
        <v>31</v>
      </c>
      <c r="D19" s="19" t="n">
        <f aca="false">SUMIF(Aufmaß!$B:$B,B19,Aufmaß!$H:$H)</f>
        <v>141.64</v>
      </c>
      <c r="E19" s="20" t="s">
        <v>27</v>
      </c>
      <c r="F19" s="21" t="n">
        <v>46.5</v>
      </c>
      <c r="G19" s="22" t="n">
        <f aca="false">D19*F19</f>
        <v>6586.26</v>
      </c>
    </row>
    <row r="20" customFormat="false" ht="16.5" hidden="false" customHeight="true" outlineLevel="0" collapsed="false">
      <c r="B20" s="23" t="s">
        <v>32</v>
      </c>
      <c r="C20" s="24" t="s">
        <v>33</v>
      </c>
      <c r="D20" s="19" t="n">
        <f aca="false">SUMIF(Aufmaß!$B:$B,B20,Aufmaß!$H:$H)</f>
        <v>114.3</v>
      </c>
      <c r="E20" s="25" t="s">
        <v>27</v>
      </c>
      <c r="F20" s="21" t="n">
        <v>38.9</v>
      </c>
      <c r="G20" s="26" t="n">
        <f aca="false">D20*F20</f>
        <v>4446.27</v>
      </c>
    </row>
    <row r="21" customFormat="false" ht="16.5" hidden="false" customHeight="true" outlineLevel="0" collapsed="false">
      <c r="B21" s="17" t="s">
        <v>34</v>
      </c>
      <c r="C21" s="18" t="s">
        <v>35</v>
      </c>
      <c r="D21" s="19" t="n">
        <f aca="false">SUMIF(Aufmaß!$B:$B,B21,Aufmaß!$H:$H)</f>
        <v>58.3</v>
      </c>
      <c r="E21" s="20" t="s">
        <v>36</v>
      </c>
      <c r="F21" s="21" t="n">
        <v>14.2</v>
      </c>
      <c r="G21" s="22" t="n">
        <f aca="false">D21*F21</f>
        <v>827.86</v>
      </c>
    </row>
    <row r="22" customFormat="false" ht="16.5" hidden="false" customHeight="true" outlineLevel="0" collapsed="false">
      <c r="B22" s="23" t="s">
        <v>37</v>
      </c>
      <c r="C22" s="24" t="s">
        <v>38</v>
      </c>
      <c r="D22" s="19" t="n">
        <f aca="false">SUMIF(Aufmaß!$B:$B,B22,Aufmaß!$H:$H)</f>
        <v>10</v>
      </c>
      <c r="E22" s="25" t="s">
        <v>39</v>
      </c>
      <c r="F22" s="21" t="n">
        <v>165</v>
      </c>
      <c r="G22" s="26" t="n">
        <f aca="false">D22*F22</f>
        <v>1650</v>
      </c>
    </row>
    <row r="23" customFormat="false" ht="18.75" hidden="false" customHeight="true" outlineLevel="0" collapsed="false">
      <c r="B23" s="27" t="s">
        <v>40</v>
      </c>
      <c r="C23" s="27"/>
      <c r="D23" s="27"/>
      <c r="E23" s="27"/>
      <c r="F23" s="27"/>
      <c r="G23" s="28" t="n">
        <f aca="false">SUM(G19:G22)</f>
        <v>13510.39</v>
      </c>
    </row>
    <row r="24" customFormat="false" ht="19.5" hidden="false" customHeight="true" outlineLevel="0" collapsed="false">
      <c r="B24" s="16" t="s">
        <v>41</v>
      </c>
      <c r="C24" s="16"/>
      <c r="D24" s="16"/>
      <c r="E24" s="16"/>
      <c r="F24" s="16"/>
      <c r="G24" s="16"/>
    </row>
    <row r="25" customFormat="false" ht="16.5" hidden="false" customHeight="true" outlineLevel="0" collapsed="false">
      <c r="B25" s="17" t="s">
        <v>42</v>
      </c>
      <c r="C25" s="18" t="s">
        <v>43</v>
      </c>
      <c r="D25" s="19" t="n">
        <f aca="false">SUMIF(Aufmaß!$B:$B,B25,Aufmaß!$H:$H)</f>
        <v>20</v>
      </c>
      <c r="E25" s="20" t="s">
        <v>44</v>
      </c>
      <c r="F25" s="21" t="n">
        <v>54</v>
      </c>
      <c r="G25" s="22" t="n">
        <f aca="false">D25*F25</f>
        <v>1080</v>
      </c>
    </row>
    <row r="26" customFormat="false" ht="16.5" hidden="false" customHeight="true" outlineLevel="0" collapsed="false">
      <c r="B26" s="23" t="s">
        <v>45</v>
      </c>
      <c r="C26" s="24" t="s">
        <v>46</v>
      </c>
      <c r="D26" s="19" t="n">
        <f aca="false">SUMIF(Aufmaß!$B:$B,B26,Aufmaß!$H:$H)</f>
        <v>1</v>
      </c>
      <c r="E26" s="25" t="s">
        <v>24</v>
      </c>
      <c r="F26" s="21" t="n">
        <v>920</v>
      </c>
      <c r="G26" s="26" t="n">
        <f aca="false">D26*F26</f>
        <v>920</v>
      </c>
    </row>
    <row r="27" customFormat="false" ht="18.75" hidden="false" customHeight="true" outlineLevel="0" collapsed="false">
      <c r="B27" s="27" t="s">
        <v>47</v>
      </c>
      <c r="C27" s="27"/>
      <c r="D27" s="27"/>
      <c r="E27" s="27"/>
      <c r="F27" s="27"/>
      <c r="G27" s="28" t="n">
        <f aca="false">SUM(G25:G26)</f>
        <v>2000</v>
      </c>
    </row>
    <row r="28" customFormat="false" ht="7.5" hidden="false" customHeight="true" outlineLevel="0" collapsed="false"/>
    <row r="29" customFormat="false" ht="18.75" hidden="false" customHeight="true" outlineLevel="0" collapsed="false">
      <c r="B29" s="29" t="s">
        <v>48</v>
      </c>
      <c r="C29" s="29"/>
      <c r="D29" s="29"/>
      <c r="E29" s="29"/>
      <c r="F29" s="30"/>
      <c r="G29" s="31" t="n">
        <f aca="false">G17+G23+G27</f>
        <v>17872.79</v>
      </c>
    </row>
    <row r="30" customFormat="false" ht="18.75" hidden="false" customHeight="true" outlineLevel="0" collapsed="false">
      <c r="B30" s="29" t="s">
        <v>49</v>
      </c>
      <c r="C30" s="29"/>
      <c r="D30" s="29"/>
      <c r="E30" s="29"/>
      <c r="F30" s="32" t="n">
        <v>0.03</v>
      </c>
      <c r="G30" s="31" t="n">
        <f aca="false">G29*F30</f>
        <v>536.1837</v>
      </c>
    </row>
    <row r="31" customFormat="false" ht="18.75" hidden="false" customHeight="true" outlineLevel="0" collapsed="false">
      <c r="B31" s="33" t="s">
        <v>50</v>
      </c>
      <c r="C31" s="33"/>
      <c r="D31" s="33"/>
      <c r="E31" s="33"/>
      <c r="F31" s="34"/>
      <c r="G31" s="35" t="n">
        <f aca="false">G29-G30</f>
        <v>17336.6063</v>
      </c>
    </row>
    <row r="32" customFormat="false" ht="18.75" hidden="false" customHeight="true" outlineLevel="0" collapsed="false">
      <c r="B32" s="29" t="s">
        <v>51</v>
      </c>
      <c r="C32" s="29"/>
      <c r="D32" s="29"/>
      <c r="E32" s="29"/>
      <c r="F32" s="32" t="n">
        <v>0.19</v>
      </c>
      <c r="G32" s="31" t="n">
        <f aca="false">G31*F32</f>
        <v>3293.955197</v>
      </c>
    </row>
    <row r="33" customFormat="false" ht="18.75" hidden="false" customHeight="true" outlineLevel="0" collapsed="false">
      <c r="B33" s="33" t="s">
        <v>52</v>
      </c>
      <c r="C33" s="33"/>
      <c r="D33" s="33"/>
      <c r="E33" s="33"/>
      <c r="F33" s="34"/>
      <c r="G33" s="35" t="n">
        <f aca="false">G31+G32</f>
        <v>20630.561497</v>
      </c>
    </row>
    <row r="34" customFormat="false" ht="3.75" hidden="false" customHeight="true" outlineLevel="0" collapsed="false"/>
    <row r="35" customFormat="false" ht="24" hidden="false" customHeight="true" outlineLevel="0" collapsed="false">
      <c r="B35" s="36" t="s">
        <v>53</v>
      </c>
      <c r="C35" s="36"/>
      <c r="D35" s="36"/>
      <c r="E35" s="36"/>
      <c r="F35" s="37"/>
      <c r="G35" s="38" t="n">
        <f aca="false">G33</f>
        <v>20630.561497</v>
      </c>
    </row>
    <row r="36" customFormat="false" ht="7.5" hidden="false" customHeight="true" outlineLevel="0" collapsed="false"/>
    <row r="37" customFormat="false" ht="19.5" hidden="false" customHeight="true" outlineLevel="0" collapsed="false">
      <c r="B37" s="16" t="s">
        <v>54</v>
      </c>
      <c r="C37" s="16"/>
      <c r="D37" s="16"/>
      <c r="E37" s="16"/>
      <c r="F37" s="16"/>
      <c r="G37" s="16"/>
    </row>
    <row r="38" customFormat="false" ht="16.5" hidden="false" customHeight="true" outlineLevel="0" collapsed="false">
      <c r="B38" s="13" t="s">
        <v>55</v>
      </c>
      <c r="C38" s="14" t="s">
        <v>56</v>
      </c>
      <c r="D38" s="13" t="s">
        <v>57</v>
      </c>
      <c r="E38" s="13"/>
      <c r="F38" s="13"/>
      <c r="G38" s="15" t="s">
        <v>58</v>
      </c>
    </row>
    <row r="39" customFormat="false" ht="16.5" hidden="false" customHeight="true" outlineLevel="0" collapsed="false">
      <c r="B39" s="17" t="s">
        <v>59</v>
      </c>
      <c r="C39" s="18" t="s">
        <v>60</v>
      </c>
      <c r="D39" s="20" t="s">
        <v>61</v>
      </c>
      <c r="E39" s="20"/>
      <c r="F39" s="20"/>
      <c r="G39" s="21" t="n">
        <v>5000</v>
      </c>
    </row>
    <row r="40" customFormat="false" ht="16.5" hidden="false" customHeight="true" outlineLevel="0" collapsed="false">
      <c r="B40" s="17" t="s">
        <v>62</v>
      </c>
      <c r="C40" s="18" t="s">
        <v>63</v>
      </c>
      <c r="D40" s="20" t="s">
        <v>64</v>
      </c>
      <c r="E40" s="20"/>
      <c r="F40" s="20"/>
      <c r="G40" s="21" t="n">
        <v>8000</v>
      </c>
    </row>
    <row r="41" customFormat="false" ht="18.75" hidden="false" customHeight="true" outlineLevel="0" collapsed="false">
      <c r="B41" s="27" t="s">
        <v>65</v>
      </c>
      <c r="C41" s="27"/>
      <c r="D41" s="27"/>
      <c r="E41" s="27"/>
      <c r="F41" s="27"/>
      <c r="G41" s="28" t="n">
        <f aca="false">SUM(G39:G40)</f>
        <v>13000</v>
      </c>
    </row>
    <row r="42" customFormat="false" ht="3.75" hidden="false" customHeight="true" outlineLevel="0" collapsed="false"/>
    <row r="43" customFormat="false" ht="18.75" hidden="false" customHeight="true" outlineLevel="0" collapsed="false">
      <c r="B43" s="33" t="s">
        <v>52</v>
      </c>
      <c r="C43" s="33"/>
      <c r="D43" s="33"/>
      <c r="E43" s="33"/>
      <c r="F43" s="34"/>
      <c r="G43" s="35" t="n">
        <f aca="false">G35</f>
        <v>20630.561497</v>
      </c>
    </row>
    <row r="44" customFormat="false" ht="24" hidden="false" customHeight="true" outlineLevel="0" collapsed="false">
      <c r="B44" s="39" t="s">
        <v>66</v>
      </c>
      <c r="C44" s="39"/>
      <c r="D44" s="39"/>
      <c r="E44" s="39"/>
      <c r="F44" s="40"/>
      <c r="G44" s="41" t="n">
        <f aca="false">G35-G41</f>
        <v>7630.561497</v>
      </c>
    </row>
    <row r="45" customFormat="false" ht="7.5" hidden="false" customHeight="true" outlineLevel="0" collapsed="false"/>
    <row r="46" customFormat="false" ht="24" hidden="false" customHeight="true" outlineLevel="0" collapsed="false">
      <c r="B46" s="42" t="s">
        <v>67</v>
      </c>
      <c r="C46" s="42"/>
      <c r="D46" s="42"/>
      <c r="E46" s="42"/>
      <c r="F46" s="42"/>
      <c r="G46" s="42"/>
    </row>
  </sheetData>
  <mergeCells count="37">
    <mergeCell ref="B2:D2"/>
    <mergeCell ref="E2:G2"/>
    <mergeCell ref="B3:D3"/>
    <mergeCell ref="E3:G3"/>
    <mergeCell ref="B4:D4"/>
    <mergeCell ref="E4:G4"/>
    <mergeCell ref="B7:C7"/>
    <mergeCell ref="D7:E7"/>
    <mergeCell ref="F7:G7"/>
    <mergeCell ref="B8:C8"/>
    <mergeCell ref="D8:E8"/>
    <mergeCell ref="F8:G8"/>
    <mergeCell ref="B10:C10"/>
    <mergeCell ref="D10:E10"/>
    <mergeCell ref="F10:G10"/>
    <mergeCell ref="B11:C11"/>
    <mergeCell ref="D11:E11"/>
    <mergeCell ref="F11:G11"/>
    <mergeCell ref="B14:G14"/>
    <mergeCell ref="B17:F17"/>
    <mergeCell ref="B18:G18"/>
    <mergeCell ref="B23:F23"/>
    <mergeCell ref="B24:G24"/>
    <mergeCell ref="B27:F27"/>
    <mergeCell ref="B29:E29"/>
    <mergeCell ref="B30:E30"/>
    <mergeCell ref="B31:E31"/>
    <mergeCell ref="B32:E32"/>
    <mergeCell ref="B33:E33"/>
    <mergeCell ref="B35:E35"/>
    <mergeCell ref="B37:G37"/>
    <mergeCell ref="D39:F39"/>
    <mergeCell ref="D40:F40"/>
    <mergeCell ref="B41:F41"/>
    <mergeCell ref="B43:E43"/>
    <mergeCell ref="B44:E44"/>
    <mergeCell ref="B46:G46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3" min="3" style="0" width="34"/>
    <col collapsed="false" customWidth="true" hidden="false" outlineLevel="0" max="5" min="4" style="0" width="10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8" min="8" style="0" width="13"/>
    <col collapsed="false" customWidth="true" hidden="false" outlineLevel="0" max="9" min="9" style="0" width="9"/>
    <col collapsed="false" customWidth="true" hidden="false" outlineLevel="0" max="10" min="10" style="0" width="2"/>
  </cols>
  <sheetData>
    <row r="2" customFormat="false" ht="12.75" hidden="false" customHeight="true" outlineLevel="0" collapsed="false">
      <c r="B2" s="1" t="s">
        <v>68</v>
      </c>
      <c r="C2" s="1"/>
      <c r="D2" s="1"/>
      <c r="G2" s="43" t="s">
        <v>69</v>
      </c>
      <c r="H2" s="43"/>
      <c r="I2" s="43"/>
    </row>
    <row r="3" customFormat="false" ht="19.5" hidden="false" customHeight="true" outlineLevel="0" collapsed="false">
      <c r="B3" s="44" t="s">
        <v>70</v>
      </c>
      <c r="C3" s="44"/>
      <c r="D3" s="44"/>
      <c r="E3" s="44"/>
      <c r="F3" s="44"/>
      <c r="G3" s="45" t="s">
        <v>71</v>
      </c>
      <c r="H3" s="45"/>
      <c r="I3" s="45"/>
    </row>
    <row r="4" customFormat="false" ht="3.75" hidden="false" customHeight="true" outlineLevel="0" collapsed="false">
      <c r="B4" s="7"/>
      <c r="C4" s="7"/>
      <c r="D4" s="7"/>
      <c r="E4" s="7"/>
      <c r="F4" s="7"/>
      <c r="G4" s="7"/>
      <c r="H4" s="7"/>
      <c r="I4" s="7"/>
    </row>
    <row r="5" customFormat="false" ht="24" hidden="false" customHeight="true" outlineLevel="0" collapsed="false">
      <c r="B5" s="42" t="s">
        <v>72</v>
      </c>
      <c r="C5" s="42"/>
      <c r="D5" s="42"/>
      <c r="E5" s="42"/>
      <c r="F5" s="42"/>
      <c r="G5" s="42"/>
      <c r="H5" s="42"/>
      <c r="I5" s="42"/>
    </row>
    <row r="6" customFormat="false" ht="3.75" hidden="false" customHeight="true" outlineLevel="0" collapsed="false"/>
    <row r="7" customFormat="false" ht="18" hidden="false" customHeight="true" outlineLevel="0" collapsed="false">
      <c r="B7" s="46" t="s">
        <v>15</v>
      </c>
      <c r="C7" s="47" t="s">
        <v>73</v>
      </c>
      <c r="D7" s="48" t="s">
        <v>74</v>
      </c>
      <c r="E7" s="48" t="s">
        <v>75</v>
      </c>
      <c r="F7" s="48" t="s">
        <v>76</v>
      </c>
      <c r="G7" s="49" t="s">
        <v>77</v>
      </c>
      <c r="H7" s="48" t="s">
        <v>78</v>
      </c>
      <c r="I7" s="50" t="s">
        <v>18</v>
      </c>
    </row>
    <row r="8" customFormat="false" ht="18" hidden="false" customHeight="true" outlineLevel="0" collapsed="false">
      <c r="B8" s="51" t="s">
        <v>21</v>
      </c>
      <c r="C8" s="51"/>
      <c r="D8" s="51"/>
      <c r="E8" s="51"/>
      <c r="F8" s="51"/>
      <c r="G8" s="51"/>
      <c r="H8" s="51"/>
      <c r="I8" s="51"/>
    </row>
    <row r="9" customFormat="false" ht="15.75" hidden="false" customHeight="true" outlineLevel="0" collapsed="false">
      <c r="B9" s="52" t="s">
        <v>22</v>
      </c>
      <c r="C9" s="18" t="s">
        <v>79</v>
      </c>
      <c r="D9" s="53" t="n">
        <v>1</v>
      </c>
      <c r="E9" s="53" t="n">
        <v>1</v>
      </c>
      <c r="F9" s="53" t="n">
        <v>1</v>
      </c>
      <c r="G9" s="54" t="n">
        <v>1</v>
      </c>
      <c r="H9" s="55" t="n">
        <f aca="false">D9*E9*F9*G9</f>
        <v>1</v>
      </c>
      <c r="I9" s="56" t="s">
        <v>24</v>
      </c>
    </row>
    <row r="10" customFormat="false" ht="15.75" hidden="false" customHeight="true" outlineLevel="0" collapsed="false">
      <c r="B10" s="57"/>
      <c r="C10" s="58" t="s">
        <v>80</v>
      </c>
      <c r="D10" s="58"/>
      <c r="E10" s="58"/>
      <c r="F10" s="58"/>
      <c r="G10" s="58"/>
      <c r="H10" s="59" t="n">
        <f aca="false">SUMIF($B:$B,"1.1",$H:$H)</f>
        <v>1</v>
      </c>
      <c r="I10" s="60" t="s">
        <v>24</v>
      </c>
    </row>
    <row r="11" customFormat="false" ht="15.75" hidden="false" customHeight="true" outlineLevel="0" collapsed="false">
      <c r="B11" s="52" t="s">
        <v>25</v>
      </c>
      <c r="C11" s="18" t="s">
        <v>81</v>
      </c>
      <c r="D11" s="53" t="n">
        <v>12</v>
      </c>
      <c r="E11" s="53" t="n">
        <v>8</v>
      </c>
      <c r="F11" s="53" t="n">
        <v>1</v>
      </c>
      <c r="G11" s="54" t="n">
        <v>1</v>
      </c>
      <c r="H11" s="55" t="n">
        <f aca="false">D11*E11*F11*G11</f>
        <v>96</v>
      </c>
      <c r="I11" s="56" t="s">
        <v>27</v>
      </c>
    </row>
    <row r="12" customFormat="false" ht="15.75" hidden="false" customHeight="true" outlineLevel="0" collapsed="false">
      <c r="B12" s="61" t="s">
        <v>25</v>
      </c>
      <c r="C12" s="24" t="s">
        <v>82</v>
      </c>
      <c r="D12" s="53" t="n">
        <v>6.5</v>
      </c>
      <c r="E12" s="53" t="n">
        <v>4</v>
      </c>
      <c r="F12" s="53" t="n">
        <v>1</v>
      </c>
      <c r="G12" s="54" t="n">
        <v>1</v>
      </c>
      <c r="H12" s="55" t="n">
        <f aca="false">D12*E12*F12*G12</f>
        <v>26</v>
      </c>
      <c r="I12" s="62" t="s">
        <v>27</v>
      </c>
    </row>
    <row r="13" customFormat="false" ht="15.75" hidden="false" customHeight="true" outlineLevel="0" collapsed="false">
      <c r="B13" s="57"/>
      <c r="C13" s="58" t="s">
        <v>83</v>
      </c>
      <c r="D13" s="58"/>
      <c r="E13" s="58"/>
      <c r="F13" s="58"/>
      <c r="G13" s="58"/>
      <c r="H13" s="59" t="n">
        <f aca="false">SUMIF($B:$B,"1.2",$H:$H)</f>
        <v>122</v>
      </c>
      <c r="I13" s="60" t="s">
        <v>27</v>
      </c>
    </row>
    <row r="14" customFormat="false" ht="18" hidden="false" customHeight="true" outlineLevel="0" collapsed="false">
      <c r="B14" s="51" t="s">
        <v>29</v>
      </c>
      <c r="C14" s="51"/>
      <c r="D14" s="51"/>
      <c r="E14" s="51"/>
      <c r="F14" s="51"/>
      <c r="G14" s="51"/>
      <c r="H14" s="51"/>
      <c r="I14" s="51"/>
    </row>
    <row r="15" customFormat="false" ht="15.75" hidden="false" customHeight="true" outlineLevel="0" collapsed="false">
      <c r="B15" s="52" t="s">
        <v>30</v>
      </c>
      <c r="C15" s="18" t="s">
        <v>84</v>
      </c>
      <c r="D15" s="53" t="n">
        <v>12</v>
      </c>
      <c r="E15" s="53" t="n">
        <v>8</v>
      </c>
      <c r="F15" s="53" t="n">
        <v>1</v>
      </c>
      <c r="G15" s="54" t="n">
        <v>1</v>
      </c>
      <c r="H15" s="55" t="n">
        <f aca="false">D15*E15*F15*G15</f>
        <v>96</v>
      </c>
      <c r="I15" s="56" t="s">
        <v>27</v>
      </c>
    </row>
    <row r="16" customFormat="false" ht="15.75" hidden="false" customHeight="true" outlineLevel="0" collapsed="false">
      <c r="B16" s="61" t="s">
        <v>30</v>
      </c>
      <c r="C16" s="24" t="s">
        <v>85</v>
      </c>
      <c r="D16" s="53" t="n">
        <v>6.5</v>
      </c>
      <c r="E16" s="53" t="n">
        <v>4</v>
      </c>
      <c r="F16" s="53" t="n">
        <v>1</v>
      </c>
      <c r="G16" s="54" t="n">
        <v>1</v>
      </c>
      <c r="H16" s="55" t="n">
        <f aca="false">D16*E16*F16*G16</f>
        <v>26</v>
      </c>
      <c r="I16" s="62" t="s">
        <v>27</v>
      </c>
    </row>
    <row r="17" customFormat="false" ht="15.75" hidden="false" customHeight="true" outlineLevel="0" collapsed="false">
      <c r="B17" s="52" t="s">
        <v>30</v>
      </c>
      <c r="C17" s="18" t="s">
        <v>86</v>
      </c>
      <c r="D17" s="53" t="n">
        <v>9</v>
      </c>
      <c r="E17" s="53" t="n">
        <v>2.2</v>
      </c>
      <c r="F17" s="53" t="n">
        <v>1</v>
      </c>
      <c r="G17" s="54" t="n">
        <v>1</v>
      </c>
      <c r="H17" s="55" t="n">
        <f aca="false">D17*E17*F17*G17</f>
        <v>19.8</v>
      </c>
      <c r="I17" s="56" t="s">
        <v>27</v>
      </c>
    </row>
    <row r="18" customFormat="false" ht="15.75" hidden="false" customHeight="true" outlineLevel="0" collapsed="false">
      <c r="B18" s="61" t="s">
        <v>30</v>
      </c>
      <c r="C18" s="24" t="s">
        <v>87</v>
      </c>
      <c r="D18" s="53" t="n">
        <v>0.4</v>
      </c>
      <c r="E18" s="53" t="n">
        <v>0.4</v>
      </c>
      <c r="F18" s="53" t="n">
        <v>1</v>
      </c>
      <c r="G18" s="54" t="n">
        <v>-1</v>
      </c>
      <c r="H18" s="55" t="n">
        <f aca="false">D18*E18*F18*G18</f>
        <v>-0.16</v>
      </c>
      <c r="I18" s="62" t="s">
        <v>27</v>
      </c>
    </row>
    <row r="19" customFormat="false" ht="15.75" hidden="false" customHeight="true" outlineLevel="0" collapsed="false">
      <c r="B19" s="57"/>
      <c r="C19" s="58" t="s">
        <v>88</v>
      </c>
      <c r="D19" s="58"/>
      <c r="E19" s="58"/>
      <c r="F19" s="58"/>
      <c r="G19" s="58"/>
      <c r="H19" s="59" t="n">
        <f aca="false">SUMIF($B:$B,"2.1",$H:$H)</f>
        <v>141.64</v>
      </c>
      <c r="I19" s="60" t="s">
        <v>27</v>
      </c>
    </row>
    <row r="20" customFormat="false" ht="15.75" hidden="false" customHeight="true" outlineLevel="0" collapsed="false">
      <c r="B20" s="52" t="s">
        <v>32</v>
      </c>
      <c r="C20" s="18" t="s">
        <v>89</v>
      </c>
      <c r="D20" s="53" t="n">
        <v>12</v>
      </c>
      <c r="E20" s="53" t="n">
        <v>3</v>
      </c>
      <c r="F20" s="53" t="n">
        <v>1</v>
      </c>
      <c r="G20" s="54" t="n">
        <v>1</v>
      </c>
      <c r="H20" s="55" t="n">
        <f aca="false">D20*E20*F20*G20</f>
        <v>36</v>
      </c>
      <c r="I20" s="56" t="s">
        <v>27</v>
      </c>
    </row>
    <row r="21" customFormat="false" ht="15.75" hidden="false" customHeight="true" outlineLevel="0" collapsed="false">
      <c r="B21" s="61" t="s">
        <v>32</v>
      </c>
      <c r="C21" s="24" t="s">
        <v>90</v>
      </c>
      <c r="D21" s="53" t="n">
        <v>12</v>
      </c>
      <c r="E21" s="53" t="n">
        <v>3</v>
      </c>
      <c r="F21" s="53" t="n">
        <v>1</v>
      </c>
      <c r="G21" s="54" t="n">
        <v>1</v>
      </c>
      <c r="H21" s="55" t="n">
        <f aca="false">D21*E21*F21*G21</f>
        <v>36</v>
      </c>
      <c r="I21" s="62" t="s">
        <v>27</v>
      </c>
    </row>
    <row r="22" customFormat="false" ht="15.75" hidden="false" customHeight="true" outlineLevel="0" collapsed="false">
      <c r="B22" s="52" t="s">
        <v>32</v>
      </c>
      <c r="C22" s="18" t="s">
        <v>91</v>
      </c>
      <c r="D22" s="53" t="n">
        <v>8</v>
      </c>
      <c r="E22" s="53" t="n">
        <v>3</v>
      </c>
      <c r="F22" s="53" t="n">
        <v>1</v>
      </c>
      <c r="G22" s="54" t="n">
        <v>1</v>
      </c>
      <c r="H22" s="55" t="n">
        <f aca="false">D22*E22*F22*G22</f>
        <v>24</v>
      </c>
      <c r="I22" s="56" t="s">
        <v>27</v>
      </c>
    </row>
    <row r="23" customFormat="false" ht="15.75" hidden="false" customHeight="true" outlineLevel="0" collapsed="false">
      <c r="B23" s="61" t="s">
        <v>32</v>
      </c>
      <c r="C23" s="24" t="s">
        <v>92</v>
      </c>
      <c r="D23" s="53" t="n">
        <v>8</v>
      </c>
      <c r="E23" s="53" t="n">
        <v>3</v>
      </c>
      <c r="F23" s="53" t="n">
        <v>1</v>
      </c>
      <c r="G23" s="54" t="n">
        <v>1</v>
      </c>
      <c r="H23" s="55" t="n">
        <f aca="false">D23*E23*F23*G23</f>
        <v>24</v>
      </c>
      <c r="I23" s="62" t="s">
        <v>27</v>
      </c>
    </row>
    <row r="24" customFormat="false" ht="15.75" hidden="false" customHeight="true" outlineLevel="0" collapsed="false">
      <c r="B24" s="52" t="s">
        <v>32</v>
      </c>
      <c r="C24" s="18" t="s">
        <v>93</v>
      </c>
      <c r="D24" s="53" t="n">
        <v>1</v>
      </c>
      <c r="E24" s="53" t="n">
        <v>2.1</v>
      </c>
      <c r="F24" s="53" t="n">
        <v>1</v>
      </c>
      <c r="G24" s="54" t="n">
        <v>-1</v>
      </c>
      <c r="H24" s="55" t="n">
        <f aca="false">D24*E24*F24*G24</f>
        <v>-2.1</v>
      </c>
      <c r="I24" s="56" t="s">
        <v>27</v>
      </c>
    </row>
    <row r="25" customFormat="false" ht="15.75" hidden="false" customHeight="true" outlineLevel="0" collapsed="false">
      <c r="B25" s="61" t="s">
        <v>32</v>
      </c>
      <c r="C25" s="24" t="s">
        <v>94</v>
      </c>
      <c r="D25" s="53" t="n">
        <v>1.5</v>
      </c>
      <c r="E25" s="53" t="n">
        <v>1.2</v>
      </c>
      <c r="F25" s="53" t="n">
        <v>2</v>
      </c>
      <c r="G25" s="54" t="n">
        <v>-1</v>
      </c>
      <c r="H25" s="55" t="n">
        <f aca="false">D25*E25*F25*G25</f>
        <v>-3.6</v>
      </c>
      <c r="I25" s="62" t="s">
        <v>27</v>
      </c>
    </row>
    <row r="26" customFormat="false" ht="15.75" hidden="false" customHeight="true" outlineLevel="0" collapsed="false">
      <c r="B26" s="57"/>
      <c r="C26" s="58" t="s">
        <v>95</v>
      </c>
      <c r="D26" s="58"/>
      <c r="E26" s="58"/>
      <c r="F26" s="58"/>
      <c r="G26" s="58"/>
      <c r="H26" s="59" t="n">
        <f aca="false">SUMIF($B:$B,"2.2",$H:$H)</f>
        <v>114.3</v>
      </c>
      <c r="I26" s="60" t="s">
        <v>27</v>
      </c>
    </row>
    <row r="27" customFormat="false" ht="15.75" hidden="false" customHeight="true" outlineLevel="0" collapsed="false">
      <c r="B27" s="52" t="s">
        <v>34</v>
      </c>
      <c r="C27" s="18" t="s">
        <v>96</v>
      </c>
      <c r="D27" s="53" t="n">
        <v>40</v>
      </c>
      <c r="E27" s="53" t="n">
        <v>1</v>
      </c>
      <c r="F27" s="53" t="n">
        <v>1</v>
      </c>
      <c r="G27" s="54" t="n">
        <v>1</v>
      </c>
      <c r="H27" s="55" t="n">
        <f aca="false">D27*E27*F27*G27</f>
        <v>40</v>
      </c>
      <c r="I27" s="56" t="s">
        <v>36</v>
      </c>
    </row>
    <row r="28" customFormat="false" ht="15.75" hidden="false" customHeight="true" outlineLevel="0" collapsed="false">
      <c r="B28" s="61" t="s">
        <v>34</v>
      </c>
      <c r="C28" s="24" t="s">
        <v>97</v>
      </c>
      <c r="D28" s="53" t="n">
        <v>21</v>
      </c>
      <c r="E28" s="53" t="n">
        <v>1</v>
      </c>
      <c r="F28" s="53" t="n">
        <v>1</v>
      </c>
      <c r="G28" s="54" t="n">
        <v>1</v>
      </c>
      <c r="H28" s="55" t="n">
        <f aca="false">D28*E28*F28*G28</f>
        <v>21</v>
      </c>
      <c r="I28" s="62" t="s">
        <v>36</v>
      </c>
    </row>
    <row r="29" customFormat="false" ht="15.75" hidden="false" customHeight="true" outlineLevel="0" collapsed="false">
      <c r="B29" s="52" t="s">
        <v>34</v>
      </c>
      <c r="C29" s="18" t="s">
        <v>98</v>
      </c>
      <c r="D29" s="53" t="n">
        <v>0.9</v>
      </c>
      <c r="E29" s="53" t="n">
        <v>1</v>
      </c>
      <c r="F29" s="53" t="n">
        <v>3</v>
      </c>
      <c r="G29" s="54" t="n">
        <v>-1</v>
      </c>
      <c r="H29" s="55" t="n">
        <f aca="false">D29*E29*F29*G29</f>
        <v>-2.7</v>
      </c>
      <c r="I29" s="56" t="s">
        <v>36</v>
      </c>
    </row>
    <row r="30" customFormat="false" ht="15.75" hidden="false" customHeight="true" outlineLevel="0" collapsed="false">
      <c r="B30" s="57"/>
      <c r="C30" s="58" t="s">
        <v>99</v>
      </c>
      <c r="D30" s="58"/>
      <c r="E30" s="58"/>
      <c r="F30" s="58"/>
      <c r="G30" s="58"/>
      <c r="H30" s="59" t="n">
        <f aca="false">SUMIF($B:$B,"2.3",$H:$H)</f>
        <v>58.3</v>
      </c>
      <c r="I30" s="60" t="s">
        <v>36</v>
      </c>
    </row>
    <row r="31" customFormat="false" ht="15.75" hidden="false" customHeight="true" outlineLevel="0" collapsed="false">
      <c r="B31" s="52" t="s">
        <v>37</v>
      </c>
      <c r="C31" s="18" t="s">
        <v>100</v>
      </c>
      <c r="D31" s="53" t="n">
        <v>1</v>
      </c>
      <c r="E31" s="53" t="n">
        <v>1</v>
      </c>
      <c r="F31" s="53" t="n">
        <v>6</v>
      </c>
      <c r="G31" s="54" t="n">
        <v>1</v>
      </c>
      <c r="H31" s="55" t="n">
        <f aca="false">D31*E31*F31*G31</f>
        <v>6</v>
      </c>
      <c r="I31" s="56" t="s">
        <v>39</v>
      </c>
    </row>
    <row r="32" customFormat="false" ht="15.75" hidden="false" customHeight="true" outlineLevel="0" collapsed="false">
      <c r="B32" s="61" t="s">
        <v>37</v>
      </c>
      <c r="C32" s="24" t="s">
        <v>101</v>
      </c>
      <c r="D32" s="53" t="n">
        <v>1</v>
      </c>
      <c r="E32" s="53" t="n">
        <v>1</v>
      </c>
      <c r="F32" s="53" t="n">
        <v>4</v>
      </c>
      <c r="G32" s="54" t="n">
        <v>1</v>
      </c>
      <c r="H32" s="55" t="n">
        <f aca="false">D32*E32*F32*G32</f>
        <v>4</v>
      </c>
      <c r="I32" s="62" t="s">
        <v>39</v>
      </c>
    </row>
    <row r="33" customFormat="false" ht="15.75" hidden="false" customHeight="true" outlineLevel="0" collapsed="false">
      <c r="B33" s="57"/>
      <c r="C33" s="58" t="s">
        <v>102</v>
      </c>
      <c r="D33" s="58"/>
      <c r="E33" s="58"/>
      <c r="F33" s="58"/>
      <c r="G33" s="58"/>
      <c r="H33" s="59" t="n">
        <f aca="false">SUMIF($B:$B,"2.4",$H:$H)</f>
        <v>10</v>
      </c>
      <c r="I33" s="60" t="s">
        <v>39</v>
      </c>
    </row>
    <row r="34" customFormat="false" ht="18" hidden="false" customHeight="true" outlineLevel="0" collapsed="false">
      <c r="B34" s="51" t="s">
        <v>41</v>
      </c>
      <c r="C34" s="51"/>
      <c r="D34" s="51"/>
      <c r="E34" s="51"/>
      <c r="F34" s="51"/>
      <c r="G34" s="51"/>
      <c r="H34" s="51"/>
      <c r="I34" s="51"/>
    </row>
    <row r="35" customFormat="false" ht="15.75" hidden="false" customHeight="true" outlineLevel="0" collapsed="false">
      <c r="B35" s="52" t="s">
        <v>42</v>
      </c>
      <c r="C35" s="18" t="s">
        <v>103</v>
      </c>
      <c r="D35" s="53" t="n">
        <v>12</v>
      </c>
      <c r="E35" s="53" t="n">
        <v>1</v>
      </c>
      <c r="F35" s="53" t="n">
        <v>1</v>
      </c>
      <c r="G35" s="54" t="n">
        <v>1</v>
      </c>
      <c r="H35" s="55" t="n">
        <f aca="false">D35*E35*F35*G35</f>
        <v>12</v>
      </c>
      <c r="I35" s="56" t="s">
        <v>44</v>
      </c>
    </row>
    <row r="36" customFormat="false" ht="15.75" hidden="false" customHeight="true" outlineLevel="0" collapsed="false">
      <c r="B36" s="61" t="s">
        <v>42</v>
      </c>
      <c r="C36" s="24" t="s">
        <v>104</v>
      </c>
      <c r="D36" s="53" t="n">
        <v>8</v>
      </c>
      <c r="E36" s="53" t="n">
        <v>1</v>
      </c>
      <c r="F36" s="53" t="n">
        <v>1</v>
      </c>
      <c r="G36" s="54" t="n">
        <v>1</v>
      </c>
      <c r="H36" s="55" t="n">
        <f aca="false">D36*E36*F36*G36</f>
        <v>8</v>
      </c>
      <c r="I36" s="62" t="s">
        <v>44</v>
      </c>
    </row>
    <row r="37" customFormat="false" ht="15.75" hidden="false" customHeight="true" outlineLevel="0" collapsed="false">
      <c r="B37" s="57"/>
      <c r="C37" s="58" t="s">
        <v>105</v>
      </c>
      <c r="D37" s="58"/>
      <c r="E37" s="58"/>
      <c r="F37" s="58"/>
      <c r="G37" s="58"/>
      <c r="H37" s="59" t="n">
        <f aca="false">SUMIF($B:$B,"3.1",$H:$H)</f>
        <v>20</v>
      </c>
      <c r="I37" s="60" t="s">
        <v>44</v>
      </c>
    </row>
    <row r="38" customFormat="false" ht="15.75" hidden="false" customHeight="true" outlineLevel="0" collapsed="false">
      <c r="B38" s="52" t="s">
        <v>45</v>
      </c>
      <c r="C38" s="18" t="s">
        <v>106</v>
      </c>
      <c r="D38" s="53" t="n">
        <v>1</v>
      </c>
      <c r="E38" s="53" t="n">
        <v>1</v>
      </c>
      <c r="F38" s="53" t="n">
        <v>1</v>
      </c>
      <c r="G38" s="54" t="n">
        <v>1</v>
      </c>
      <c r="H38" s="55" t="n">
        <f aca="false">D38*E38*F38*G38</f>
        <v>1</v>
      </c>
      <c r="I38" s="56" t="s">
        <v>24</v>
      </c>
    </row>
    <row r="39" customFormat="false" ht="15.75" hidden="false" customHeight="true" outlineLevel="0" collapsed="false">
      <c r="B39" s="57"/>
      <c r="C39" s="58" t="s">
        <v>107</v>
      </c>
      <c r="D39" s="58"/>
      <c r="E39" s="58"/>
      <c r="F39" s="58"/>
      <c r="G39" s="58"/>
      <c r="H39" s="59" t="n">
        <f aca="false">SUMIF($B:$B,"3.2",$H:$H)</f>
        <v>1</v>
      </c>
      <c r="I39" s="60" t="s">
        <v>24</v>
      </c>
    </row>
  </sheetData>
  <mergeCells count="16">
    <mergeCell ref="B2:D2"/>
    <mergeCell ref="G2:I2"/>
    <mergeCell ref="B3:F3"/>
    <mergeCell ref="G3:I3"/>
    <mergeCell ref="B5:I5"/>
    <mergeCell ref="B8:I8"/>
    <mergeCell ref="C10:G10"/>
    <mergeCell ref="C13:G13"/>
    <mergeCell ref="B14:I14"/>
    <mergeCell ref="C19:G19"/>
    <mergeCell ref="C26:G26"/>
    <mergeCell ref="C30:G30"/>
    <mergeCell ref="C33:G33"/>
    <mergeCell ref="B34:I34"/>
    <mergeCell ref="C37:G37"/>
    <mergeCell ref="C39:G39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2"/>
    <col collapsed="false" customWidth="true" hidden="false" outlineLevel="0" max="7" min="4" style="0" width="13"/>
    <col collapsed="false" customWidth="true" hidden="false" outlineLevel="0" max="8" min="8" style="0" width="2"/>
  </cols>
  <sheetData>
    <row r="2" customFormat="false" ht="12.75" hidden="false" customHeight="true" outlineLevel="0" collapsed="false">
      <c r="B2" s="1" t="s">
        <v>108</v>
      </c>
      <c r="C2" s="1"/>
      <c r="D2" s="1"/>
      <c r="E2" s="1"/>
      <c r="F2" s="1"/>
      <c r="G2" s="1"/>
    </row>
    <row r="3" customFormat="false" ht="19.5" hidden="false" customHeight="true" outlineLevel="0" collapsed="false">
      <c r="B3" s="63" t="s">
        <v>109</v>
      </c>
      <c r="C3" s="63"/>
      <c r="D3" s="63"/>
      <c r="E3" s="63"/>
      <c r="F3" s="63"/>
      <c r="G3" s="63"/>
    </row>
    <row r="4" customFormat="false" ht="13.5" hidden="false" customHeight="true" outlineLevel="0" collapsed="false">
      <c r="B4" s="5" t="s">
        <v>110</v>
      </c>
      <c r="C4" s="5"/>
      <c r="D4" s="5"/>
      <c r="E4" s="5"/>
      <c r="F4" s="5"/>
      <c r="G4" s="5"/>
    </row>
    <row r="5" customFormat="false" ht="3.75" hidden="false" customHeight="true" outlineLevel="0" collapsed="false">
      <c r="B5" s="7"/>
      <c r="C5" s="7"/>
      <c r="D5" s="7"/>
      <c r="E5" s="7"/>
      <c r="F5" s="7"/>
      <c r="G5" s="7"/>
    </row>
    <row r="6" customFormat="false" ht="7.5" hidden="false" customHeight="true" outlineLevel="0" collapsed="false"/>
    <row r="7" customFormat="false" ht="21.75" hidden="false" customHeight="true" outlineLevel="0" collapsed="false">
      <c r="B7" s="64" t="s">
        <v>111</v>
      </c>
      <c r="C7" s="64"/>
      <c r="D7" s="64"/>
      <c r="E7" s="64"/>
      <c r="F7" s="64"/>
      <c r="G7" s="64"/>
    </row>
    <row r="8" customFormat="false" ht="31.5" hidden="false" customHeight="true" outlineLevel="0" collapsed="false">
      <c r="B8" s="65" t="s">
        <v>59</v>
      </c>
      <c r="C8" s="66" t="s">
        <v>112</v>
      </c>
      <c r="D8" s="67" t="s">
        <v>113</v>
      </c>
      <c r="E8" s="67"/>
      <c r="F8" s="67"/>
      <c r="G8" s="67"/>
    </row>
    <row r="9" customFormat="false" ht="31.5" hidden="false" customHeight="true" outlineLevel="0" collapsed="false">
      <c r="B9" s="65" t="s">
        <v>62</v>
      </c>
      <c r="C9" s="66" t="s">
        <v>114</v>
      </c>
      <c r="D9" s="67" t="s">
        <v>115</v>
      </c>
      <c r="E9" s="67"/>
      <c r="F9" s="67"/>
      <c r="G9" s="67"/>
    </row>
    <row r="10" customFormat="false" ht="31.5" hidden="false" customHeight="true" outlineLevel="0" collapsed="false">
      <c r="B10" s="65" t="s">
        <v>116</v>
      </c>
      <c r="C10" s="66" t="s">
        <v>117</v>
      </c>
      <c r="D10" s="67" t="s">
        <v>118</v>
      </c>
      <c r="E10" s="67"/>
      <c r="F10" s="67"/>
      <c r="G10" s="67"/>
    </row>
    <row r="11" customFormat="false" ht="31.5" hidden="false" customHeight="true" outlineLevel="0" collapsed="false">
      <c r="B11" s="65" t="s">
        <v>119</v>
      </c>
      <c r="C11" s="66" t="s">
        <v>120</v>
      </c>
      <c r="D11" s="67" t="s">
        <v>121</v>
      </c>
      <c r="E11" s="67"/>
      <c r="F11" s="67"/>
      <c r="G11" s="67"/>
    </row>
    <row r="12" customFormat="false" ht="31.5" hidden="false" customHeight="true" outlineLevel="0" collapsed="false">
      <c r="B12" s="65" t="s">
        <v>122</v>
      </c>
      <c r="C12" s="66" t="s">
        <v>123</v>
      </c>
      <c r="D12" s="67" t="s">
        <v>124</v>
      </c>
      <c r="E12" s="67"/>
      <c r="F12" s="67"/>
      <c r="G12" s="67"/>
    </row>
    <row r="14" customFormat="false" ht="21.75" hidden="false" customHeight="true" outlineLevel="0" collapsed="false">
      <c r="B14" s="64" t="s">
        <v>125</v>
      </c>
      <c r="C14" s="64"/>
      <c r="D14" s="64"/>
      <c r="E14" s="64"/>
      <c r="F14" s="64"/>
      <c r="G14" s="64"/>
    </row>
    <row r="15" customFormat="false" ht="19.5" hidden="false" customHeight="true" outlineLevel="0" collapsed="false">
      <c r="B15" s="68"/>
      <c r="C15" s="69" t="s">
        <v>126</v>
      </c>
      <c r="D15" s="67" t="s">
        <v>127</v>
      </c>
      <c r="E15" s="67"/>
      <c r="F15" s="67"/>
      <c r="G15" s="67"/>
    </row>
    <row r="16" customFormat="false" ht="19.5" hidden="false" customHeight="true" outlineLevel="0" collapsed="false">
      <c r="B16" s="70"/>
      <c r="C16" s="69" t="s">
        <v>128</v>
      </c>
      <c r="D16" s="67" t="s">
        <v>129</v>
      </c>
      <c r="E16" s="67"/>
      <c r="F16" s="67"/>
      <c r="G16" s="67"/>
    </row>
    <row r="17" customFormat="false" ht="19.5" hidden="false" customHeight="true" outlineLevel="0" collapsed="false">
      <c r="B17" s="71"/>
      <c r="C17" s="69" t="s">
        <v>130</v>
      </c>
      <c r="D17" s="67" t="s">
        <v>131</v>
      </c>
      <c r="E17" s="67"/>
      <c r="F17" s="67"/>
      <c r="G17" s="67"/>
    </row>
    <row r="18" customFormat="false" ht="19.5" hidden="false" customHeight="true" outlineLevel="0" collapsed="false">
      <c r="B18" s="72"/>
      <c r="C18" s="69" t="s">
        <v>132</v>
      </c>
      <c r="D18" s="67" t="s">
        <v>133</v>
      </c>
      <c r="E18" s="67"/>
      <c r="F18" s="67"/>
      <c r="G18" s="67"/>
    </row>
    <row r="20" customFormat="false" ht="21.75" hidden="false" customHeight="true" outlineLevel="0" collapsed="false">
      <c r="B20" s="64" t="s">
        <v>134</v>
      </c>
      <c r="C20" s="64"/>
      <c r="D20" s="64"/>
      <c r="E20" s="64"/>
      <c r="F20" s="64"/>
      <c r="G20" s="64"/>
    </row>
    <row r="21" customFormat="false" ht="19.5" hidden="false" customHeight="true" outlineLevel="0" collapsed="false">
      <c r="B21" s="30"/>
      <c r="C21" s="69" t="s">
        <v>135</v>
      </c>
      <c r="D21" s="67" t="s">
        <v>136</v>
      </c>
      <c r="E21" s="67"/>
      <c r="F21" s="67"/>
      <c r="G21" s="67"/>
    </row>
    <row r="22" customFormat="false" ht="19.5" hidden="false" customHeight="true" outlineLevel="0" collapsed="false">
      <c r="B22" s="30"/>
      <c r="C22" s="69" t="s">
        <v>137</v>
      </c>
      <c r="D22" s="67" t="s">
        <v>138</v>
      </c>
      <c r="E22" s="67"/>
      <c r="F22" s="67"/>
      <c r="G22" s="67"/>
    </row>
    <row r="23" customFormat="false" ht="19.5" hidden="false" customHeight="true" outlineLevel="0" collapsed="false">
      <c r="B23" s="30"/>
      <c r="C23" s="69" t="s">
        <v>139</v>
      </c>
      <c r="D23" s="67" t="s">
        <v>140</v>
      </c>
      <c r="E23" s="67"/>
      <c r="F23" s="67"/>
      <c r="G23" s="67"/>
    </row>
    <row r="24" customFormat="false" ht="19.5" hidden="false" customHeight="true" outlineLevel="0" collapsed="false">
      <c r="B24" s="30"/>
      <c r="C24" s="69" t="s">
        <v>141</v>
      </c>
      <c r="D24" s="67" t="s">
        <v>142</v>
      </c>
      <c r="E24" s="67"/>
      <c r="F24" s="67"/>
      <c r="G24" s="67"/>
    </row>
    <row r="25" customFormat="false" ht="19.5" hidden="false" customHeight="true" outlineLevel="0" collapsed="false">
      <c r="B25" s="30"/>
      <c r="C25" s="69" t="s">
        <v>143</v>
      </c>
      <c r="D25" s="67" t="s">
        <v>144</v>
      </c>
      <c r="E25" s="67"/>
      <c r="F25" s="67"/>
      <c r="G25" s="67"/>
    </row>
    <row r="26" customFormat="false" ht="19.5" hidden="false" customHeight="true" outlineLevel="0" collapsed="false">
      <c r="B26" s="30"/>
      <c r="C26" s="69" t="s">
        <v>130</v>
      </c>
      <c r="D26" s="67" t="s">
        <v>145</v>
      </c>
      <c r="E26" s="67"/>
      <c r="F26" s="67"/>
      <c r="G26" s="67"/>
    </row>
    <row r="28" customFormat="false" ht="21.75" hidden="false" customHeight="true" outlineLevel="0" collapsed="false">
      <c r="B28" s="64" t="s">
        <v>146</v>
      </c>
      <c r="C28" s="64"/>
      <c r="D28" s="64"/>
      <c r="E28" s="64"/>
      <c r="F28" s="64"/>
      <c r="G28" s="64"/>
    </row>
    <row r="29" customFormat="false" ht="24" hidden="false" customHeight="true" outlineLevel="0" collapsed="false">
      <c r="B29" s="73" t="s">
        <v>147</v>
      </c>
      <c r="C29" s="74" t="s">
        <v>148</v>
      </c>
      <c r="D29" s="74"/>
      <c r="E29" s="74"/>
      <c r="F29" s="74"/>
      <c r="G29" s="74"/>
    </row>
    <row r="30" customFormat="false" ht="24" hidden="false" customHeight="true" outlineLevel="0" collapsed="false">
      <c r="B30" s="73" t="s">
        <v>147</v>
      </c>
      <c r="C30" s="74" t="s">
        <v>149</v>
      </c>
      <c r="D30" s="74"/>
      <c r="E30" s="74"/>
      <c r="F30" s="74"/>
      <c r="G30" s="74"/>
    </row>
    <row r="31" customFormat="false" ht="24" hidden="false" customHeight="true" outlineLevel="0" collapsed="false">
      <c r="B31" s="73" t="s">
        <v>147</v>
      </c>
      <c r="C31" s="74" t="s">
        <v>150</v>
      </c>
      <c r="D31" s="74"/>
      <c r="E31" s="74"/>
      <c r="F31" s="74"/>
      <c r="G31" s="74"/>
    </row>
    <row r="32" customFormat="false" ht="24" hidden="false" customHeight="true" outlineLevel="0" collapsed="false">
      <c r="B32" s="73" t="s">
        <v>147</v>
      </c>
      <c r="C32" s="74" t="s">
        <v>151</v>
      </c>
      <c r="D32" s="74"/>
      <c r="E32" s="74"/>
      <c r="F32" s="74"/>
      <c r="G32" s="74"/>
    </row>
    <row r="33" customFormat="false" ht="24" hidden="false" customHeight="true" outlineLevel="0" collapsed="false">
      <c r="B33" s="73" t="s">
        <v>147</v>
      </c>
      <c r="C33" s="74" t="s">
        <v>152</v>
      </c>
      <c r="D33" s="74"/>
      <c r="E33" s="74"/>
      <c r="F33" s="74"/>
      <c r="G33" s="74"/>
    </row>
  </sheetData>
  <mergeCells count="27">
    <mergeCell ref="B2:G2"/>
    <mergeCell ref="B3:G3"/>
    <mergeCell ref="B4:G4"/>
    <mergeCell ref="B7:G7"/>
    <mergeCell ref="D8:G8"/>
    <mergeCell ref="D9:G9"/>
    <mergeCell ref="D10:G10"/>
    <mergeCell ref="D11:G11"/>
    <mergeCell ref="D12:G12"/>
    <mergeCell ref="B14:G14"/>
    <mergeCell ref="D15:G15"/>
    <mergeCell ref="D16:G16"/>
    <mergeCell ref="D17:G17"/>
    <mergeCell ref="D18:G18"/>
    <mergeCell ref="B20:G20"/>
    <mergeCell ref="D21:G21"/>
    <mergeCell ref="D22:G22"/>
    <mergeCell ref="D23:G23"/>
    <mergeCell ref="D24:G24"/>
    <mergeCell ref="D25:G25"/>
    <mergeCell ref="D26:G26"/>
    <mergeCell ref="B28:G28"/>
    <mergeCell ref="C29:G29"/>
    <mergeCell ref="C30:G30"/>
    <mergeCell ref="C31:G31"/>
    <mergeCell ref="C32:G32"/>
    <mergeCell ref="C33:G3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2026-10-09T15:47:12Z</dcterms:created>
  <dc:creator>openpyxl</dc:creator>
  <dc:description/>
  <dc:language>en-US</dc:language>
  <cp:lastModifiedBy/>
  <dcterms:modified xsi:type="dcterms:W3CDTF">2026-10-09T15:47:12Z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