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ckblatt" sheetId="1" state="visible" r:id="rId3"/>
    <sheet name="Leistungsverzeichnis" sheetId="2" state="visible" r:id="rId4"/>
    <sheet name="Abschlagsrechnungen" sheetId="3" state="visible" r:id="rId5"/>
    <sheet name="Soll-Ist-Vergleich" sheetId="4" state="visible" r:id="rId6"/>
    <sheet name="Schlussrechnun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<sst xmlns="http://schemas.openxmlformats.org/spreadsheetml/2006/main" count="212" uniqueCount="183">
  <si>
    <t xml:space="preserve">BAUABRECHNUNG</t>
  </si>
  <si>
    <t xml:space="preserve">Projektabrechnung &amp; Kostenkontrolle  ·  Vorlage 2026</t>
  </si>
  <si>
    <t xml:space="preserve">Projektbezeichnung:</t>
  </si>
  <si>
    <t xml:space="preserve">Neubau Bürogebäude Musterstraße</t>
  </si>
  <si>
    <t xml:space="preserve">Auftragsdatum:</t>
  </si>
  <si>
    <t xml:space="preserve">15.01.2026</t>
  </si>
  <si>
    <t xml:space="preserve">Projektnummer:</t>
  </si>
  <si>
    <t xml:space="preserve">BV-2026-0042</t>
  </si>
  <si>
    <t xml:space="preserve">Baubeginn:</t>
  </si>
  <si>
    <t xml:space="preserve">01.03.2026</t>
  </si>
  <si>
    <t xml:space="preserve">Auftraggeber:</t>
  </si>
  <si>
    <t xml:space="preserve">Muster GmbH &amp; Co. KG</t>
  </si>
  <si>
    <t xml:space="preserve">Bauende (geplant):</t>
  </si>
  <si>
    <t xml:space="preserve">30.11.2026</t>
  </si>
  <si>
    <t xml:space="preserve">Baustelle / Adresse:</t>
  </si>
  <si>
    <t xml:space="preserve">Musterstraße 12, 10115 Berlin</t>
  </si>
  <si>
    <t xml:space="preserve">Bauende (tatsächlich):</t>
  </si>
  <si>
    <t xml:space="preserve">05.12.2026</t>
  </si>
  <si>
    <t xml:space="preserve">Projektleiter:</t>
  </si>
  <si>
    <t xml:space="preserve">Max Bauer</t>
  </si>
  <si>
    <t xml:space="preserve">Gewerk / Leistungsart:</t>
  </si>
  <si>
    <t xml:space="preserve">Rohbau / Erdarbeiten</t>
  </si>
  <si>
    <t xml:space="preserve">PROJEKTKOSTENÜBERSICHT</t>
  </si>
  <si>
    <t xml:space="preserve">Kostenbereich</t>
  </si>
  <si>
    <t xml:space="preserve">Auftragssumme (Netto)</t>
  </si>
  <si>
    <t xml:space="preserve">Abgerechnet (Netto)</t>
  </si>
  <si>
    <t xml:space="preserve">Abweichung</t>
  </si>
  <si>
    <t xml:space="preserve">Erdarbeiten &amp; Aushub</t>
  </si>
  <si>
    <t xml:space="preserve">Rohbau / Betonarbeiten</t>
  </si>
  <si>
    <t xml:space="preserve">Maurerarbeiten</t>
  </si>
  <si>
    <t xml:space="preserve">Dachabdichtung &amp; Dämmung</t>
  </si>
  <si>
    <t xml:space="preserve">GESAMT</t>
  </si>
  <si>
    <t xml:space="preserve">ℹ  Bitte tragen Sie Ihre Daten in die blauen Eingabebereiche der jeweiligen Blätter ein. Alle Summen berechnen sich automatisch.</t>
  </si>
  <si>
    <t xml:space="preserve">LEISTUNGSVERZEICHNIS &amp; POSITIONSABRECHNUNG</t>
  </si>
  <si>
    <t xml:space="preserve">Pos.-Nr.</t>
  </si>
  <si>
    <t xml:space="preserve">Leistungsbeschreibung</t>
  </si>
  <si>
    <t xml:space="preserve">Einheit</t>
  </si>
  <si>
    <t xml:space="preserve">Menge
(Soll)</t>
  </si>
  <si>
    <t xml:space="preserve">Einheitspreis
Netto (€)</t>
  </si>
  <si>
    <t xml:space="preserve">GP Netto
(Soll) (€)</t>
  </si>
  <si>
    <t xml:space="preserve">Menge
(Ist)</t>
  </si>
  <si>
    <t xml:space="preserve">GP Netto
(Ist) (€)</t>
  </si>
  <si>
    <t xml:space="preserve">Nachtrag
(€)</t>
  </si>
  <si>
    <t xml:space="preserve">Abweichung
(€)</t>
  </si>
  <si>
    <t xml:space="preserve">01  ERDARBEITEN &amp; AUSHUB</t>
  </si>
  <si>
    <t xml:space="preserve">01.01</t>
  </si>
  <si>
    <t xml:space="preserve">Oberbodenabtrag, Humusschicht bis 30 cm Tiefe, inkl. Abtransport</t>
  </si>
  <si>
    <t xml:space="preserve">m²</t>
  </si>
  <si>
    <t xml:space="preserve">01.02</t>
  </si>
  <si>
    <t xml:space="preserve">Baugrubenausschachtung, Bodenklasse 3–4, Tiefe bis 3,50 m</t>
  </si>
  <si>
    <t xml:space="preserve">m³</t>
  </si>
  <si>
    <t xml:space="preserve">01.03</t>
  </si>
  <si>
    <t xml:space="preserve">Verfüllen und Verdichten der Baugrube nach Kellerfertigstellung</t>
  </si>
  <si>
    <t xml:space="preserve">01.04</t>
  </si>
  <si>
    <t xml:space="preserve">Bodenaushub für Leitungsgräben, Tiefe bis 1,50 m</t>
  </si>
  <si>
    <t xml:space="preserve">01.05</t>
  </si>
  <si>
    <t xml:space="preserve">Abtransport und Entsorgung von Bodenmaterial, Klasse Z1.1</t>
  </si>
  <si>
    <t xml:space="preserve">t</t>
  </si>
  <si>
    <t xml:space="preserve">02  ROHBAU &amp; BETONARBEITEN</t>
  </si>
  <si>
    <t xml:space="preserve">02.01</t>
  </si>
  <si>
    <t xml:space="preserve">Fundamentplatte Stahlbeton C25/30, d=30 cm, inkl. Bewehrung</t>
  </si>
  <si>
    <t xml:space="preserve">02.02</t>
  </si>
  <si>
    <t xml:space="preserve">Außenwände Stahlbeton C25/30, d=20 cm, Geschoss EG–2.OG</t>
  </si>
  <si>
    <t xml:space="preserve">02.03</t>
  </si>
  <si>
    <t xml:space="preserve">Innenwände Stahlbeton C25/30, d=15 cm, tragende Wände</t>
  </si>
  <si>
    <t xml:space="preserve">02.04</t>
  </si>
  <si>
    <t xml:space="preserve">Stahlbetondecke, d=22 cm, inkl. Bewehrung, je Geschoss</t>
  </si>
  <si>
    <t xml:space="preserve">02.05</t>
  </si>
  <si>
    <t xml:space="preserve">Stützen Stahlbeton, Querschnitt 30×30 cm, Höhe bis 4,50 m</t>
  </si>
  <si>
    <t xml:space="preserve">St.</t>
  </si>
  <si>
    <t xml:space="preserve">02.06</t>
  </si>
  <si>
    <t xml:space="preserve">Nachtrag: Verstärkung Bodenplatte infolge geänderter Lastannahmen</t>
  </si>
  <si>
    <t xml:space="preserve">psch</t>
  </si>
  <si>
    <t xml:space="preserve">03  MAURERARBEITEN</t>
  </si>
  <si>
    <t xml:space="preserve">03.01</t>
  </si>
  <si>
    <t xml:space="preserve">Mauerwerk Außenwand KS-Stein 17,5 cm, inkl. Mörtel und Gerüst</t>
  </si>
  <si>
    <t xml:space="preserve">03.02</t>
  </si>
  <si>
    <t xml:space="preserve">Mauerwerk Innenwand KS-Stein 11,5 cm, nichttragende Wände</t>
  </si>
  <si>
    <t xml:space="preserve">03.03</t>
  </si>
  <si>
    <t xml:space="preserve">Öffnungen, Türen und Fenster, Fertigteilsturz</t>
  </si>
  <si>
    <t xml:space="preserve">m</t>
  </si>
  <si>
    <t xml:space="preserve">04  DACHABDICHTUNG &amp; DÄMMUNG</t>
  </si>
  <si>
    <t xml:space="preserve">04.01</t>
  </si>
  <si>
    <t xml:space="preserve">Gefälledämmung EPS 200, 2-lagig, Stärke 120–240 mm</t>
  </si>
  <si>
    <t xml:space="preserve">04.02</t>
  </si>
  <si>
    <t xml:space="preserve">Dachabdichtungsbahn, zweilagig, Bitumen-Schweißbahn</t>
  </si>
  <si>
    <t xml:space="preserve">04.03</t>
  </si>
  <si>
    <t xml:space="preserve">Attika-Abschluss Blech verzinkt, inkl. Anschlüsse</t>
  </si>
  <si>
    <t xml:space="preserve">GESAMTSUMME NETTO</t>
  </si>
  <si>
    <t xml:space="preserve">zzgl. Umsatzsteuer 19 %</t>
  </si>
  <si>
    <t xml:space="preserve">GESAMTSUMME BRUTTO (inkl. 19 % MwSt.)</t>
  </si>
  <si>
    <t xml:space="preserve">ABSCHLAGSRECHNUNGEN – ZAHLUNGSÜBERSICHT 2026</t>
  </si>
  <si>
    <t xml:space="preserve">AR-Nr.</t>
  </si>
  <si>
    <t xml:space="preserve">Leistungszeitraum</t>
  </si>
  <si>
    <t xml:space="preserve">Rechnungsdatum</t>
  </si>
  <si>
    <t xml:space="preserve">Betrag Netto (€)</t>
  </si>
  <si>
    <t xml:space="preserve">Betrag Brutto (€)</t>
  </si>
  <si>
    <t xml:space="preserve">Zahlungsziel</t>
  </si>
  <si>
    <t xml:space="preserve">Bezahlter Betrag (€)</t>
  </si>
  <si>
    <t xml:space="preserve">Zahlungsstatus</t>
  </si>
  <si>
    <t xml:space="preserve">AR-01</t>
  </si>
  <si>
    <t xml:space="preserve">01.03.–31.03.2026</t>
  </si>
  <si>
    <t xml:space="preserve">Mobilisierung, Erdarbeiten Phase 1</t>
  </si>
  <si>
    <t xml:space="preserve">28.03.2026</t>
  </si>
  <si>
    <t xml:space="preserve">27.04.2026</t>
  </si>
  <si>
    <t xml:space="preserve">Bezahlt</t>
  </si>
  <si>
    <t xml:space="preserve">AR-02</t>
  </si>
  <si>
    <t xml:space="preserve">01.04.–30.04.2026</t>
  </si>
  <si>
    <t xml:space="preserve">Erdarbeiten Phase 2, Leitungsgräben</t>
  </si>
  <si>
    <t xml:space="preserve">30.04.2026</t>
  </si>
  <si>
    <t xml:space="preserve">30.05.2026</t>
  </si>
  <si>
    <t xml:space="preserve">AR-03</t>
  </si>
  <si>
    <t xml:space="preserve">01.05.–31.05.2026</t>
  </si>
  <si>
    <t xml:space="preserve">Fundamentplatte, Bewehrung</t>
  </si>
  <si>
    <t xml:space="preserve">31.05.2026</t>
  </si>
  <si>
    <t xml:space="preserve">30.06.2026</t>
  </si>
  <si>
    <t xml:space="preserve">AR-04</t>
  </si>
  <si>
    <t xml:space="preserve">01.06.–30.06.2026</t>
  </si>
  <si>
    <t xml:space="preserve">Rohbau EG, Außen- und Innenwände</t>
  </si>
  <si>
    <t xml:space="preserve">30.07.2026</t>
  </si>
  <si>
    <t xml:space="preserve">AR-05</t>
  </si>
  <si>
    <t xml:space="preserve">01.07.–31.07.2026</t>
  </si>
  <si>
    <t xml:space="preserve">Rohbau 1.OG, Decken und Stützen</t>
  </si>
  <si>
    <t xml:space="preserve">31.07.2026</t>
  </si>
  <si>
    <t xml:space="preserve">30.08.2026</t>
  </si>
  <si>
    <t xml:space="preserve">AR-06</t>
  </si>
  <si>
    <t xml:space="preserve">01.08.–31.08.2026</t>
  </si>
  <si>
    <t xml:space="preserve">Rohbau 2.OG, Maurerarbeiten</t>
  </si>
  <si>
    <t xml:space="preserve">31.08.2026</t>
  </si>
  <si>
    <t xml:space="preserve">30.09.2026</t>
  </si>
  <si>
    <t xml:space="preserve">AR-07</t>
  </si>
  <si>
    <t xml:space="preserve">01.09.–30.09.2026</t>
  </si>
  <si>
    <t xml:space="preserve">Dachabdichtung, Dämmung Phase 1</t>
  </si>
  <si>
    <t xml:space="preserve">30.10.2026</t>
  </si>
  <si>
    <t xml:space="preserve">AR-08</t>
  </si>
  <si>
    <t xml:space="preserve">01.10.–31.10.2026</t>
  </si>
  <si>
    <t xml:space="preserve">Dachabdichtung Phase 2, Nachtragsleistung</t>
  </si>
  <si>
    <t xml:space="preserve">31.10.2026</t>
  </si>
  <si>
    <t xml:space="preserve">Ausstehend</t>
  </si>
  <si>
    <t xml:space="preserve">AR-09</t>
  </si>
  <si>
    <t xml:space="preserve">01.11.–30.11.2026</t>
  </si>
  <si>
    <t xml:space="preserve">Restleistungen, Abschlussarbeiten</t>
  </si>
  <si>
    <t xml:space="preserve">30.12.2026</t>
  </si>
  <si>
    <t xml:space="preserve">Noch nicht fällig</t>
  </si>
  <si>
    <t xml:space="preserve">SUMME ABSCHLAGSRECHNUNGEN</t>
  </si>
  <si>
    <t xml:space="preserve">Noch offene Zahlungen (Netto, inkl. Ausstehend / Noch nicht fällig):</t>
  </si>
  <si>
    <t xml:space="preserve">SOLL-IST-VERGLEICH – BAUKOSTENKONTROLLE 2026</t>
  </si>
  <si>
    <t xml:space="preserve">Kostengruppe / Leistungsbereich</t>
  </si>
  <si>
    <t xml:space="preserve">Budget (Soll-Kosten)
Netto (€)</t>
  </si>
  <si>
    <t xml:space="preserve">Abgerechnet (Ist-Kosten)
Netto (€)</t>
  </si>
  <si>
    <t xml:space="preserve">Abweichung
(%)</t>
  </si>
  <si>
    <t xml:space="preserve">01  Erdarbeiten &amp; Aushub</t>
  </si>
  <si>
    <t xml:space="preserve">02  Rohbau &amp; Betonarbeiten</t>
  </si>
  <si>
    <t xml:space="preserve">03  Maurerarbeiten</t>
  </si>
  <si>
    <t xml:space="preserve">04  Dachabdichtung &amp; Dämmung</t>
  </si>
  <si>
    <t xml:space="preserve">05  Nachträge (geprüft und anerkannt)</t>
  </si>
  <si>
    <t xml:space="preserve">06  Unvorhergesehenes / Reserve (5 %)</t>
  </si>
  <si>
    <t xml:space="preserve">PROJEKTGESAMTKOSTEN</t>
  </si>
  <si>
    <t xml:space="preserve">Legende:  Positive Abweichung = Mehrkosten (Ist &gt; Soll)  |  Negative Abweichung = Einsparung (Ist &lt; Soll)  |  Abweichungen &gt; 5 % sollten schriftlich begründet werden.</t>
  </si>
  <si>
    <t xml:space="preserve">SCHLUSSRECHNUNG</t>
  </si>
  <si>
    <t xml:space="preserve">Rechnungsdatum:</t>
  </si>
  <si>
    <t xml:space="preserve">Rechnungsnummer:  SR-2026-0042</t>
  </si>
  <si>
    <t xml:space="preserve">Steuernummer AN:  123/456/78901</t>
  </si>
  <si>
    <t xml:space="preserve">Projekt:</t>
  </si>
  <si>
    <t xml:space="preserve">USt-IdNr. AN:  DE123456789</t>
  </si>
  <si>
    <t xml:space="preserve">Leistungszeitraum:</t>
  </si>
  <si>
    <t xml:space="preserve">01.03.2026 – 05.12.2026</t>
  </si>
  <si>
    <t xml:space="preserve">Bankverbindung:  IBAN DE12 3456 7890 1234 5678 90</t>
  </si>
  <si>
    <t xml:space="preserve">Position / Leistungsbeschreibung</t>
  </si>
  <si>
    <t xml:space="preserve">Bemerkung</t>
  </si>
  <si>
    <t xml:space="preserve">1.  Vertragsleistungen gemäß Leistungsverzeichnis Pos. 01–04 (Ist-Mengen)</t>
  </si>
  <si>
    <t xml:space="preserve">lt. Positionsabrechnung LV</t>
  </si>
  <si>
    <t xml:space="preserve">2.  Nachtragsleistungen (geprüft und anerkannt, Nachtrag 01)</t>
  </si>
  <si>
    <t xml:space="preserve">Nachtrag vom 15.06.2026</t>
  </si>
  <si>
    <t xml:space="preserve">3.  Skonto-Abzug (2 %, bei Zahlung innerhalb 14 Tagen)</t>
  </si>
  <si>
    <t xml:space="preserve">gemäß Vertragsvereinbarung</t>
  </si>
  <si>
    <t xml:space="preserve">Zwischensumme Netto</t>
  </si>
  <si>
    <t xml:space="preserve">RECHNUNGSBETRAG BRUTTO</t>
  </si>
  <si>
    <t xml:space="preserve">→ Fällig innerhalb 30 Tagen nach Rechnungseingang</t>
  </si>
  <si>
    <t xml:space="preserve">abzgl. bereits geleisteter Abschlagszahlungen netto (AR-01 bis AR-07)</t>
  </si>
  <si>
    <t xml:space="preserve">RESTFORDERUNG NETTO (noch zu zahlen)</t>
  </si>
  <si>
    <t xml:space="preserve">→ Noch ausstehend zzgl. MwSt.</t>
  </si>
  <si>
    <t xml:space="preserve">Gewährleistung: 5 Jahre gem. § 634a BGB / § 13 VOB/B ab Abnahme (05.12.2026) bis 05.12.2031.  Einbehalt Gewährleistungsbürgschaft: 5 % der Auftragssumme.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</si>
</sst>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&quot; €&quot;"/>
    <numFmt numFmtId="166" formatCode="#,##0.00"/>
    <numFmt numFmtId="167" formatCode="0.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4"/>
      <color rgb="FFFFFFFF"/>
      <name val="Calibri"/>
      <family val="0"/>
      <charset val="1"/>
    </font>
    <font>
      <i val="true"/>
      <sz val="11"/>
      <color rgb="FF2D5F8A"/>
      <name val="Calibri"/>
      <family val="0"/>
      <charset val="1"/>
    </font>
    <font>
      <b val="true"/>
      <sz val="10"/>
      <color rgb="FF1A2B3C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b val="true"/>
      <sz val="9"/>
      <color rgb="FF1A2B3C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9"/>
      <color rgb="FF2D5F8A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9"/>
      <color rgb="FF2D5F8A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sz val="9"/>
      <color rgb="FF1A2B3C"/>
      <name val="Calibri"/>
      <family val="0"/>
      <charset val="1"/>
    </font>
    <font>
      <i val="true"/>
      <sz val="9"/>
      <color rgb="FF000000"/>
      <name val="Calibri"/>
      <family val="0"/>
      <charset val="1"/>
    </font>
    <font>
      <sz val="10"/>
      <color rgb="FFC0392B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i val="true"/>
      <sz val="9"/>
      <color rgb="FFFFFFFF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1A2B3C"/>
        <bgColor rgb="FF003366"/>
      </patternFill>
    </fill>
    <fill>
      <patternFill patternType="solid">
        <fgColor rgb="FFF0F4F8"/>
        <bgColor rgb="FFEAF2FB"/>
      </patternFill>
    </fill>
    <fill>
      <patternFill patternType="solid">
        <fgColor rgb="FFFFFFFF"/>
        <bgColor rgb="FFF0F4F8"/>
      </patternFill>
    </fill>
    <fill>
      <patternFill patternType="solid">
        <fgColor rgb="FF2D5F8A"/>
        <bgColor rgb="FF0066CC"/>
      </patternFill>
    </fill>
    <fill>
      <patternFill patternType="solid">
        <fgColor rgb="FFD4E6F1"/>
        <bgColor rgb="FFEAF2FB"/>
      </patternFill>
    </fill>
    <fill>
      <patternFill patternType="solid">
        <fgColor rgb="FFEAF2FB"/>
        <bgColor rgb="FFF0F4F8"/>
      </patternFill>
    </fill>
    <fill>
      <patternFill patternType="solid">
        <fgColor rgb="FF3A8F6F"/>
        <bgColor rgb="FF008080"/>
      </patternFill>
    </fill>
    <fill>
      <patternFill patternType="solid">
        <fgColor rgb="FFC0392B"/>
        <bgColor rgb="FF993366"/>
      </patternFill>
    </fill>
    <fill>
      <patternFill patternType="solid">
        <fgColor rgb="FFF39C12"/>
        <bgColor rgb="FFFFCC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CDD9"/>
      </left>
      <right/>
      <top style="thin">
        <color rgb="FFBFCDD9"/>
      </top>
      <bottom style="thin">
        <color rgb="FFBFCDD9"/>
      </bottom>
      <diagonal/>
    </border>
    <border diagonalUp="false" diagonalDown="false">
      <left style="thin">
        <color rgb="FFBFCDD9"/>
      </left>
      <right style="thin">
        <color rgb="FFBFCDD9"/>
      </right>
      <top style="thin">
        <color rgb="FFBFCDD9"/>
      </top>
      <bottom style="thin">
        <color rgb="FFBFCD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6" fillId="9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9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21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7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DD9"/>
      <rgbColor rgb="FF808080"/>
      <rgbColor rgb="FF9999FF"/>
      <rgbColor rgb="FF993366"/>
      <rgbColor rgb="FFF0F4F8"/>
      <rgbColor rgb="FFEAF2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4E6F1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39C12"/>
      <rgbColor rgb="FFFF6600"/>
      <rgbColor rgb="FF2D5F8A"/>
      <rgbColor rgb="FF969696"/>
      <rgbColor rgb="FF003366"/>
      <rgbColor rgb="FF3A8F6F"/>
      <rgbColor rgb="FF003300"/>
      <rgbColor rgb="FF333300"/>
      <rgbColor rgb="FFC0392B"/>
      <rgbColor rgb="FF993366"/>
      <rgbColor rgb="FF333399"/>
      <rgbColor rgb="FF1A2B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2B3C"/>
    <pageSetUpPr fitToPage="false"/>
  </sheetPr>
  <dimension ref="B1:E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8"/>
    <col collapsed="false" customWidth="true" hidden="false" outlineLevel="0" max="5" min="4" style="0" width="22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55.5" hidden="false" customHeight="true" outlineLevel="0" collapsed="false">
      <c r="B2" s="1" t="s">
        <v>0</v>
      </c>
      <c r="C2" s="1"/>
      <c r="D2" s="1"/>
      <c r="E2" s="1"/>
    </row>
    <row r="3" customFormat="false" ht="18" hidden="false" customHeight="true" outlineLevel="0" collapsed="false">
      <c r="B3" s="2" t="s">
        <v>1</v>
      </c>
      <c r="C3" s="2"/>
      <c r="D3" s="2"/>
      <c r="E3" s="2"/>
    </row>
    <row r="4" customFormat="false" ht="21.75" hidden="false" customHeight="true" outlineLevel="0" collapsed="false">
      <c r="B4" s="3" t="s">
        <v>2</v>
      </c>
      <c r="C4" s="4" t="s">
        <v>3</v>
      </c>
      <c r="D4" s="3" t="s">
        <v>4</v>
      </c>
      <c r="E4" s="4" t="s">
        <v>5</v>
      </c>
    </row>
    <row r="5" customFormat="false" ht="21.75" hidden="false" customHeight="true" outlineLevel="0" collapsed="false">
      <c r="B5" s="3" t="s">
        <v>6</v>
      </c>
      <c r="C5" s="4" t="s">
        <v>7</v>
      </c>
      <c r="D5" s="3" t="s">
        <v>8</v>
      </c>
      <c r="E5" s="4" t="s">
        <v>9</v>
      </c>
    </row>
    <row r="6" customFormat="false" ht="21.75" hidden="false" customHeight="true" outlineLevel="0" collapsed="false">
      <c r="B6" s="3" t="s">
        <v>10</v>
      </c>
      <c r="C6" s="4" t="s">
        <v>11</v>
      </c>
      <c r="D6" s="3" t="s">
        <v>12</v>
      </c>
      <c r="E6" s="4" t="s">
        <v>13</v>
      </c>
    </row>
    <row r="7" customFormat="false" ht="21.75" hidden="false" customHeight="true" outlineLevel="0" collapsed="false">
      <c r="B7" s="3" t="s">
        <v>14</v>
      </c>
      <c r="C7" s="4" t="s">
        <v>15</v>
      </c>
      <c r="D7" s="3" t="s">
        <v>16</v>
      </c>
      <c r="E7" s="4" t="s">
        <v>17</v>
      </c>
    </row>
    <row r="8" customFormat="false" ht="21.75" hidden="false" customHeight="true" outlineLevel="0" collapsed="false">
      <c r="B8" s="3" t="s">
        <v>18</v>
      </c>
      <c r="C8" s="4" t="s">
        <v>19</v>
      </c>
      <c r="D8" s="3" t="s">
        <v>20</v>
      </c>
      <c r="E8" s="4" t="s">
        <v>21</v>
      </c>
    </row>
    <row r="9" customFormat="false" ht="9.75" hidden="false" customHeight="true" outlineLevel="0" collapsed="false"/>
    <row r="10" customFormat="false" ht="25.5" hidden="false" customHeight="true" outlineLevel="0" collapsed="false">
      <c r="B10" s="5" t="s">
        <v>22</v>
      </c>
      <c r="C10" s="5"/>
      <c r="D10" s="5"/>
      <c r="E10" s="5"/>
    </row>
    <row r="11" customFormat="false" ht="21.75" hidden="false" customHeight="true" outlineLevel="0" collapsed="false">
      <c r="B11" s="6" t="s">
        <v>23</v>
      </c>
      <c r="C11" s="6" t="s">
        <v>24</v>
      </c>
      <c r="D11" s="6" t="s">
        <v>25</v>
      </c>
      <c r="E11" s="6" t="s">
        <v>26</v>
      </c>
    </row>
    <row r="12" customFormat="false" ht="21.75" hidden="false" customHeight="true" outlineLevel="0" collapsed="false">
      <c r="B12" s="7" t="s">
        <v>27</v>
      </c>
      <c r="C12" s="8" t="n">
        <v>48500</v>
      </c>
      <c r="D12" s="8" t="n">
        <v>51200</v>
      </c>
      <c r="E12" s="8" t="n">
        <f aca="false">D12-C12</f>
        <v>2700</v>
      </c>
    </row>
    <row r="13" customFormat="false" ht="21.75" hidden="false" customHeight="true" outlineLevel="0" collapsed="false">
      <c r="B13" s="4" t="s">
        <v>28</v>
      </c>
      <c r="C13" s="9" t="n">
        <v>125000</v>
      </c>
      <c r="D13" s="9" t="n">
        <v>123800</v>
      </c>
      <c r="E13" s="9" t="n">
        <f aca="false">D13-C13</f>
        <v>-1200</v>
      </c>
    </row>
    <row r="14" customFormat="false" ht="21.75" hidden="false" customHeight="true" outlineLevel="0" collapsed="false">
      <c r="B14" s="7" t="s">
        <v>29</v>
      </c>
      <c r="C14" s="8" t="n">
        <v>38000</v>
      </c>
      <c r="D14" s="8" t="n">
        <v>37500</v>
      </c>
      <c r="E14" s="8" t="n">
        <f aca="false">D14-C14</f>
        <v>-500</v>
      </c>
    </row>
    <row r="15" customFormat="false" ht="21.75" hidden="false" customHeight="true" outlineLevel="0" collapsed="false">
      <c r="B15" s="4" t="s">
        <v>30</v>
      </c>
      <c r="C15" s="9" t="n">
        <v>29500</v>
      </c>
      <c r="D15" s="9" t="n">
        <v>29500</v>
      </c>
      <c r="E15" s="9" t="n">
        <f aca="false">D15-C15</f>
        <v>0</v>
      </c>
    </row>
    <row r="16" customFormat="false" ht="25.5" hidden="false" customHeight="true" outlineLevel="0" collapsed="false">
      <c r="B16" s="10" t="s">
        <v>31</v>
      </c>
      <c r="C16" s="11" t="n">
        <f aca="false">SUM(C12:C15)</f>
        <v>241000</v>
      </c>
      <c r="D16" s="11" t="n">
        <f aca="false">SUM(D12:D15)</f>
        <v>242000</v>
      </c>
      <c r="E16" s="11" t="n">
        <f aca="false">D16-C16</f>
        <v>1000</v>
      </c>
    </row>
    <row r="17" customFormat="false" ht="21.75" hidden="false" customHeight="true" outlineLevel="0" collapsed="false"/>
    <row r="18" customFormat="false" ht="25.5" hidden="false" customHeight="true" outlineLevel="0" collapsed="false"/>
    <row r="19" customFormat="false" ht="9.75" hidden="false" customHeight="true" outlineLevel="0" collapsed="false"/>
    <row r="20" customFormat="false" ht="24" hidden="false" customHeight="true" outlineLevel="0" collapsed="false">
      <c r="B20" s="12" t="s">
        <v>32</v>
      </c>
      <c r="C20" s="12"/>
      <c r="D20" s="12"/>
      <c r="E20" s="12"/>
    </row>
  </sheetData>
  <mergeCells count="4">
    <mergeCell ref="B2:E2"/>
    <mergeCell ref="B3:E3"/>
    <mergeCell ref="B10:E10"/>
    <mergeCell ref="B20:E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F8A"/>
    <pageSetUpPr fitToPage="false"/>
  </sheetPr>
  <dimension ref="B1:K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36"/>
    <col collapsed="false" customWidth="true" hidden="false" outlineLevel="0" max="4" min="4" style="0" width="10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1" min="9" style="0" width="14"/>
    <col collapsed="false" customWidth="true" hidden="false" outlineLevel="0" max="12" min="12" style="0" width="3"/>
  </cols>
  <sheetData>
    <row r="1" customFormat="false" ht="30" hidden="false" customHeight="true" outlineLevel="0" collapsed="false">
      <c r="B1" s="13" t="s">
        <v>33</v>
      </c>
      <c r="C1" s="13"/>
      <c r="D1" s="13"/>
      <c r="E1" s="13"/>
      <c r="F1" s="13"/>
      <c r="G1" s="13"/>
      <c r="H1" s="13"/>
      <c r="I1" s="13"/>
      <c r="J1" s="13"/>
      <c r="K1" s="13"/>
    </row>
    <row r="2" customFormat="false" ht="31.5" hidden="false" customHeight="true" outlineLevel="0" collapsed="false">
      <c r="B2" s="14" t="s">
        <v>34</v>
      </c>
      <c r="C2" s="14" t="s">
        <v>35</v>
      </c>
      <c r="D2" s="14" t="s">
        <v>36</v>
      </c>
      <c r="E2" s="14" t="s">
        <v>37</v>
      </c>
      <c r="F2" s="14" t="s">
        <v>38</v>
      </c>
      <c r="G2" s="14" t="s">
        <v>39</v>
      </c>
      <c r="H2" s="14" t="s">
        <v>40</v>
      </c>
      <c r="I2" s="14" t="s">
        <v>41</v>
      </c>
      <c r="J2" s="14" t="s">
        <v>42</v>
      </c>
      <c r="K2" s="14" t="s">
        <v>43</v>
      </c>
    </row>
    <row r="3" customFormat="false" ht="21.75" hidden="false" customHeight="true" outlineLevel="0" collapsed="false">
      <c r="B3" s="15"/>
      <c r="C3" s="16" t="s">
        <v>44</v>
      </c>
      <c r="D3" s="16"/>
      <c r="E3" s="16"/>
      <c r="F3" s="16"/>
      <c r="G3" s="16"/>
      <c r="H3" s="16"/>
      <c r="I3" s="16"/>
      <c r="J3" s="16"/>
      <c r="K3" s="16"/>
    </row>
    <row r="4" customFormat="false" ht="21.75" hidden="false" customHeight="true" outlineLevel="0" collapsed="false">
      <c r="B4" s="17" t="s">
        <v>45</v>
      </c>
      <c r="C4" s="18" t="s">
        <v>46</v>
      </c>
      <c r="D4" s="19" t="s">
        <v>47</v>
      </c>
      <c r="E4" s="20" t="n">
        <v>850</v>
      </c>
      <c r="F4" s="21" t="n">
        <v>4.8</v>
      </c>
      <c r="G4" s="21" t="n">
        <f aca="false">E4*F4</f>
        <v>4080</v>
      </c>
      <c r="H4" s="20" t="n">
        <v>850</v>
      </c>
      <c r="I4" s="21" t="n">
        <f aca="false">H4*F4</f>
        <v>4080</v>
      </c>
      <c r="J4" s="21" t="n">
        <v>0</v>
      </c>
      <c r="K4" s="21" t="n">
        <f aca="false">I4+J4-G4</f>
        <v>0</v>
      </c>
    </row>
    <row r="5" customFormat="false" ht="21.75" hidden="false" customHeight="true" outlineLevel="0" collapsed="false">
      <c r="B5" s="22" t="s">
        <v>48</v>
      </c>
      <c r="C5" s="23" t="s">
        <v>49</v>
      </c>
      <c r="D5" s="24" t="s">
        <v>50</v>
      </c>
      <c r="E5" s="25" t="n">
        <v>1200</v>
      </c>
      <c r="F5" s="26" t="n">
        <v>18.5</v>
      </c>
      <c r="G5" s="26" t="n">
        <f aca="false">E5*F5</f>
        <v>22200</v>
      </c>
      <c r="H5" s="25" t="n">
        <v>1280</v>
      </c>
      <c r="I5" s="26" t="n">
        <f aca="false">H5*F5</f>
        <v>23680</v>
      </c>
      <c r="J5" s="26" t="n">
        <v>0</v>
      </c>
      <c r="K5" s="26" t="n">
        <f aca="false">I5+J5-G5</f>
        <v>1480</v>
      </c>
    </row>
    <row r="6" customFormat="false" ht="21.75" hidden="false" customHeight="true" outlineLevel="0" collapsed="false">
      <c r="B6" s="17" t="s">
        <v>51</v>
      </c>
      <c r="C6" s="18" t="s">
        <v>52</v>
      </c>
      <c r="D6" s="19" t="s">
        <v>50</v>
      </c>
      <c r="E6" s="20" t="n">
        <v>420</v>
      </c>
      <c r="F6" s="21" t="n">
        <v>12</v>
      </c>
      <c r="G6" s="21" t="n">
        <f aca="false">E6*F6</f>
        <v>5040</v>
      </c>
      <c r="H6" s="20" t="n">
        <v>420</v>
      </c>
      <c r="I6" s="21" t="n">
        <f aca="false">H6*F6</f>
        <v>5040</v>
      </c>
      <c r="J6" s="21" t="n">
        <v>0</v>
      </c>
      <c r="K6" s="21" t="n">
        <f aca="false">I6+J6-G6</f>
        <v>0</v>
      </c>
    </row>
    <row r="7" customFormat="false" ht="21.75" hidden="false" customHeight="true" outlineLevel="0" collapsed="false">
      <c r="B7" s="22" t="s">
        <v>53</v>
      </c>
      <c r="C7" s="23" t="s">
        <v>54</v>
      </c>
      <c r="D7" s="24" t="s">
        <v>50</v>
      </c>
      <c r="E7" s="25" t="n">
        <v>180</v>
      </c>
      <c r="F7" s="26" t="n">
        <v>22</v>
      </c>
      <c r="G7" s="26" t="n">
        <f aca="false">E7*F7</f>
        <v>3960</v>
      </c>
      <c r="H7" s="25" t="n">
        <v>195</v>
      </c>
      <c r="I7" s="26" t="n">
        <f aca="false">H7*F7</f>
        <v>4290</v>
      </c>
      <c r="J7" s="26" t="n">
        <v>0</v>
      </c>
      <c r="K7" s="26" t="n">
        <f aca="false">I7+J7-G7</f>
        <v>330</v>
      </c>
    </row>
    <row r="8" customFormat="false" ht="21.75" hidden="false" customHeight="true" outlineLevel="0" collapsed="false">
      <c r="B8" s="17" t="s">
        <v>55</v>
      </c>
      <c r="C8" s="18" t="s">
        <v>56</v>
      </c>
      <c r="D8" s="19" t="s">
        <v>57</v>
      </c>
      <c r="E8" s="20" t="n">
        <v>380</v>
      </c>
      <c r="F8" s="21" t="n">
        <v>14.5</v>
      </c>
      <c r="G8" s="21" t="n">
        <f aca="false">E8*F8</f>
        <v>5510</v>
      </c>
      <c r="H8" s="20" t="n">
        <v>410</v>
      </c>
      <c r="I8" s="21" t="n">
        <f aca="false">H8*F8</f>
        <v>5945</v>
      </c>
      <c r="J8" s="21" t="n">
        <v>0</v>
      </c>
      <c r="K8" s="21" t="n">
        <f aca="false">I8+J8-G8</f>
        <v>435</v>
      </c>
    </row>
    <row r="9" customFormat="false" ht="21.75" hidden="false" customHeight="true" outlineLevel="0" collapsed="false">
      <c r="B9" s="15"/>
      <c r="C9" s="16" t="s">
        <v>58</v>
      </c>
      <c r="D9" s="16"/>
      <c r="E9" s="16"/>
      <c r="F9" s="16"/>
      <c r="G9" s="16"/>
      <c r="H9" s="16"/>
      <c r="I9" s="16"/>
      <c r="J9" s="16"/>
      <c r="K9" s="16"/>
    </row>
    <row r="10" customFormat="false" ht="21.75" hidden="false" customHeight="true" outlineLevel="0" collapsed="false">
      <c r="B10" s="22" t="s">
        <v>59</v>
      </c>
      <c r="C10" s="23" t="s">
        <v>60</v>
      </c>
      <c r="D10" s="24" t="s">
        <v>47</v>
      </c>
      <c r="E10" s="25" t="n">
        <v>620</v>
      </c>
      <c r="F10" s="26" t="n">
        <v>95</v>
      </c>
      <c r="G10" s="26" t="n">
        <f aca="false">E10*F10</f>
        <v>58900</v>
      </c>
      <c r="H10" s="25" t="n">
        <v>620</v>
      </c>
      <c r="I10" s="26" t="n">
        <f aca="false">H10*F10</f>
        <v>58900</v>
      </c>
      <c r="J10" s="26" t="n">
        <v>0</v>
      </c>
      <c r="K10" s="26" t="n">
        <f aca="false">I10+J10-G10</f>
        <v>0</v>
      </c>
    </row>
    <row r="11" customFormat="false" ht="21.75" hidden="false" customHeight="true" outlineLevel="0" collapsed="false">
      <c r="B11" s="17" t="s">
        <v>61</v>
      </c>
      <c r="C11" s="18" t="s">
        <v>62</v>
      </c>
      <c r="D11" s="19" t="s">
        <v>47</v>
      </c>
      <c r="E11" s="20" t="n">
        <v>480</v>
      </c>
      <c r="F11" s="21" t="n">
        <v>185</v>
      </c>
      <c r="G11" s="21" t="n">
        <f aca="false">E11*F11</f>
        <v>88800</v>
      </c>
      <c r="H11" s="20" t="n">
        <v>478</v>
      </c>
      <c r="I11" s="21" t="n">
        <f aca="false">H11*F11</f>
        <v>88430</v>
      </c>
      <c r="J11" s="21" t="n">
        <v>0</v>
      </c>
      <c r="K11" s="21" t="n">
        <f aca="false">I11+J11-G11</f>
        <v>-370</v>
      </c>
    </row>
    <row r="12" customFormat="false" ht="21.75" hidden="false" customHeight="true" outlineLevel="0" collapsed="false">
      <c r="B12" s="22" t="s">
        <v>63</v>
      </c>
      <c r="C12" s="23" t="s">
        <v>64</v>
      </c>
      <c r="D12" s="24" t="s">
        <v>47</v>
      </c>
      <c r="E12" s="25" t="n">
        <v>210</v>
      </c>
      <c r="F12" s="26" t="n">
        <v>148</v>
      </c>
      <c r="G12" s="26" t="n">
        <f aca="false">E12*F12</f>
        <v>31080</v>
      </c>
      <c r="H12" s="25" t="n">
        <v>210</v>
      </c>
      <c r="I12" s="26" t="n">
        <f aca="false">H12*F12</f>
        <v>31080</v>
      </c>
      <c r="J12" s="26" t="n">
        <v>0</v>
      </c>
      <c r="K12" s="26" t="n">
        <f aca="false">I12+J12-G12</f>
        <v>0</v>
      </c>
    </row>
    <row r="13" customFormat="false" ht="21.75" hidden="false" customHeight="true" outlineLevel="0" collapsed="false">
      <c r="B13" s="17" t="s">
        <v>65</v>
      </c>
      <c r="C13" s="18" t="s">
        <v>66</v>
      </c>
      <c r="D13" s="19" t="s">
        <v>47</v>
      </c>
      <c r="E13" s="20" t="n">
        <v>580</v>
      </c>
      <c r="F13" s="21" t="n">
        <v>112</v>
      </c>
      <c r="G13" s="21" t="n">
        <f aca="false">E13*F13</f>
        <v>64960</v>
      </c>
      <c r="H13" s="20" t="n">
        <v>580</v>
      </c>
      <c r="I13" s="21" t="n">
        <f aca="false">H13*F13</f>
        <v>64960</v>
      </c>
      <c r="J13" s="21" t="n">
        <v>0</v>
      </c>
      <c r="K13" s="21" t="n">
        <f aca="false">I13+J13-G13</f>
        <v>0</v>
      </c>
    </row>
    <row r="14" customFormat="false" ht="21.75" hidden="false" customHeight="true" outlineLevel="0" collapsed="false">
      <c r="B14" s="22" t="s">
        <v>67</v>
      </c>
      <c r="C14" s="23" t="s">
        <v>68</v>
      </c>
      <c r="D14" s="24" t="s">
        <v>69</v>
      </c>
      <c r="E14" s="25" t="n">
        <v>24</v>
      </c>
      <c r="F14" s="26" t="n">
        <v>680</v>
      </c>
      <c r="G14" s="26" t="n">
        <f aca="false">E14*F14</f>
        <v>16320</v>
      </c>
      <c r="H14" s="25" t="n">
        <v>24</v>
      </c>
      <c r="I14" s="26" t="n">
        <f aca="false">H14*F14</f>
        <v>16320</v>
      </c>
      <c r="J14" s="26" t="n">
        <v>0</v>
      </c>
      <c r="K14" s="26" t="n">
        <f aca="false">I14+J14-G14</f>
        <v>0</v>
      </c>
    </row>
    <row r="15" customFormat="false" ht="21.75" hidden="false" customHeight="true" outlineLevel="0" collapsed="false">
      <c r="B15" s="17" t="s">
        <v>70</v>
      </c>
      <c r="C15" s="18" t="s">
        <v>71</v>
      </c>
      <c r="D15" s="19" t="s">
        <v>72</v>
      </c>
      <c r="E15" s="20" t="n">
        <v>1</v>
      </c>
      <c r="F15" s="21" t="n">
        <v>0</v>
      </c>
      <c r="G15" s="21" t="n">
        <f aca="false">E15*F15</f>
        <v>0</v>
      </c>
      <c r="H15" s="20" t="n">
        <v>1</v>
      </c>
      <c r="I15" s="21" t="n">
        <f aca="false">H15*F15</f>
        <v>0</v>
      </c>
      <c r="J15" s="21" t="n">
        <v>4200</v>
      </c>
      <c r="K15" s="21" t="n">
        <f aca="false">I15+J15-G15</f>
        <v>4200</v>
      </c>
    </row>
    <row r="16" customFormat="false" ht="21.75" hidden="false" customHeight="true" outlineLevel="0" collapsed="false">
      <c r="B16" s="15"/>
      <c r="C16" s="16" t="s">
        <v>73</v>
      </c>
      <c r="D16" s="16"/>
      <c r="E16" s="16"/>
      <c r="F16" s="16"/>
      <c r="G16" s="16"/>
      <c r="H16" s="16"/>
      <c r="I16" s="16"/>
      <c r="J16" s="16"/>
      <c r="K16" s="16"/>
    </row>
    <row r="17" customFormat="false" ht="21.75" hidden="false" customHeight="true" outlineLevel="0" collapsed="false">
      <c r="B17" s="22" t="s">
        <v>74</v>
      </c>
      <c r="C17" s="23" t="s">
        <v>75</v>
      </c>
      <c r="D17" s="24" t="s">
        <v>47</v>
      </c>
      <c r="E17" s="25" t="n">
        <v>320</v>
      </c>
      <c r="F17" s="26" t="n">
        <v>68.5</v>
      </c>
      <c r="G17" s="26" t="n">
        <f aca="false">E17*F17</f>
        <v>21920</v>
      </c>
      <c r="H17" s="25" t="n">
        <v>318</v>
      </c>
      <c r="I17" s="26" t="n">
        <f aca="false">H17*F17</f>
        <v>21783</v>
      </c>
      <c r="J17" s="26" t="n">
        <v>0</v>
      </c>
      <c r="K17" s="26" t="n">
        <f aca="false">I17+J17-G17</f>
        <v>-137</v>
      </c>
    </row>
    <row r="18" customFormat="false" ht="21.75" hidden="false" customHeight="true" outlineLevel="0" collapsed="false">
      <c r="B18" s="17" t="s">
        <v>76</v>
      </c>
      <c r="C18" s="18" t="s">
        <v>77</v>
      </c>
      <c r="D18" s="19" t="s">
        <v>47</v>
      </c>
      <c r="E18" s="20" t="n">
        <v>480</v>
      </c>
      <c r="F18" s="21" t="n">
        <v>42</v>
      </c>
      <c r="G18" s="21" t="n">
        <f aca="false">E18*F18</f>
        <v>20160</v>
      </c>
      <c r="H18" s="20" t="n">
        <v>475</v>
      </c>
      <c r="I18" s="21" t="n">
        <f aca="false">H18*F18</f>
        <v>19950</v>
      </c>
      <c r="J18" s="21" t="n">
        <v>0</v>
      </c>
      <c r="K18" s="21" t="n">
        <f aca="false">I18+J18-G18</f>
        <v>-210</v>
      </c>
    </row>
    <row r="19" customFormat="false" ht="21.75" hidden="false" customHeight="true" outlineLevel="0" collapsed="false">
      <c r="B19" s="22" t="s">
        <v>78</v>
      </c>
      <c r="C19" s="23" t="s">
        <v>79</v>
      </c>
      <c r="D19" s="24" t="s">
        <v>80</v>
      </c>
      <c r="E19" s="25" t="n">
        <v>68</v>
      </c>
      <c r="F19" s="26" t="n">
        <v>38</v>
      </c>
      <c r="G19" s="26" t="n">
        <f aca="false">E19*F19</f>
        <v>2584</v>
      </c>
      <c r="H19" s="25" t="n">
        <v>70</v>
      </c>
      <c r="I19" s="26" t="n">
        <f aca="false">H19*F19</f>
        <v>2660</v>
      </c>
      <c r="J19" s="26" t="n">
        <v>0</v>
      </c>
      <c r="K19" s="26" t="n">
        <f aca="false">I19+J19-G19</f>
        <v>76</v>
      </c>
    </row>
    <row r="20" customFormat="false" ht="21.75" hidden="false" customHeight="true" outlineLevel="0" collapsed="false">
      <c r="B20" s="15"/>
      <c r="C20" s="16" t="s">
        <v>81</v>
      </c>
      <c r="D20" s="16"/>
      <c r="E20" s="16"/>
      <c r="F20" s="16"/>
      <c r="G20" s="16"/>
      <c r="H20" s="16"/>
      <c r="I20" s="16"/>
      <c r="J20" s="16"/>
      <c r="K20" s="16"/>
    </row>
    <row r="21" customFormat="false" ht="21.75" hidden="false" customHeight="true" outlineLevel="0" collapsed="false">
      <c r="B21" s="17" t="s">
        <v>82</v>
      </c>
      <c r="C21" s="18" t="s">
        <v>83</v>
      </c>
      <c r="D21" s="19" t="s">
        <v>47</v>
      </c>
      <c r="E21" s="20" t="n">
        <v>580</v>
      </c>
      <c r="F21" s="21" t="n">
        <v>28.5</v>
      </c>
      <c r="G21" s="21" t="n">
        <f aca="false">E21*F21</f>
        <v>16530</v>
      </c>
      <c r="H21" s="20" t="n">
        <v>580</v>
      </c>
      <c r="I21" s="21" t="n">
        <f aca="false">H21*F21</f>
        <v>16530</v>
      </c>
      <c r="J21" s="21" t="n">
        <v>0</v>
      </c>
      <c r="K21" s="21" t="n">
        <f aca="false">I21+J21-G21</f>
        <v>0</v>
      </c>
    </row>
    <row r="22" customFormat="false" ht="21.75" hidden="false" customHeight="true" outlineLevel="0" collapsed="false">
      <c r="B22" s="22" t="s">
        <v>84</v>
      </c>
      <c r="C22" s="23" t="s">
        <v>85</v>
      </c>
      <c r="D22" s="24" t="s">
        <v>47</v>
      </c>
      <c r="E22" s="25" t="n">
        <v>580</v>
      </c>
      <c r="F22" s="26" t="n">
        <v>18</v>
      </c>
      <c r="G22" s="26" t="n">
        <f aca="false">E22*F22</f>
        <v>10440</v>
      </c>
      <c r="H22" s="25" t="n">
        <v>580</v>
      </c>
      <c r="I22" s="26" t="n">
        <f aca="false">H22*F22</f>
        <v>10440</v>
      </c>
      <c r="J22" s="26" t="n">
        <v>0</v>
      </c>
      <c r="K22" s="26" t="n">
        <f aca="false">I22+J22-G22</f>
        <v>0</v>
      </c>
    </row>
    <row r="23" customFormat="false" ht="21.75" hidden="false" customHeight="true" outlineLevel="0" collapsed="false">
      <c r="B23" s="17" t="s">
        <v>86</v>
      </c>
      <c r="C23" s="18" t="s">
        <v>87</v>
      </c>
      <c r="D23" s="19" t="s">
        <v>80</v>
      </c>
      <c r="E23" s="20" t="n">
        <v>92</v>
      </c>
      <c r="F23" s="21" t="n">
        <v>48</v>
      </c>
      <c r="G23" s="21" t="n">
        <f aca="false">E23*F23</f>
        <v>4416</v>
      </c>
      <c r="H23" s="20" t="n">
        <v>92</v>
      </c>
      <c r="I23" s="21" t="n">
        <f aca="false">H23*F23</f>
        <v>4416</v>
      </c>
      <c r="J23" s="21" t="n">
        <v>0</v>
      </c>
      <c r="K23" s="21" t="n">
        <f aca="false">I23+J23-G23</f>
        <v>0</v>
      </c>
    </row>
    <row r="24" customFormat="false" ht="25.5" hidden="false" customHeight="true" outlineLevel="0" collapsed="false">
      <c r="B24" s="16" t="s">
        <v>88</v>
      </c>
      <c r="C24" s="16"/>
      <c r="D24" s="16"/>
      <c r="E24" s="16"/>
      <c r="F24" s="15"/>
      <c r="G24" s="11" t="n">
        <f aca="false">SUM(G3:G23)</f>
        <v>376900</v>
      </c>
      <c r="H24" s="15"/>
      <c r="I24" s="11" t="n">
        <f aca="false">SUM(I3:I23)</f>
        <v>378504</v>
      </c>
      <c r="J24" s="11" t="n">
        <f aca="false">SUM(J3:J23)</f>
        <v>4200</v>
      </c>
      <c r="K24" s="11" t="n">
        <f aca="false">SUM(K3:K23)</f>
        <v>5804</v>
      </c>
    </row>
    <row r="25" customFormat="false" ht="19.5" hidden="false" customHeight="true" outlineLevel="0" collapsed="false">
      <c r="B25" s="27" t="s">
        <v>89</v>
      </c>
      <c r="C25" s="27"/>
      <c r="D25" s="27"/>
      <c r="E25" s="27"/>
      <c r="F25" s="27"/>
      <c r="G25" s="27"/>
      <c r="H25" s="27"/>
      <c r="I25" s="28" t="n">
        <f aca="false">I24*0.19</f>
        <v>71915.76</v>
      </c>
      <c r="J25" s="29"/>
      <c r="K25" s="29"/>
    </row>
    <row r="26" customFormat="false" ht="25.5" hidden="false" customHeight="true" outlineLevel="0" collapsed="false">
      <c r="B26" s="30" t="s">
        <v>90</v>
      </c>
      <c r="C26" s="30"/>
      <c r="D26" s="30"/>
      <c r="E26" s="30"/>
      <c r="F26" s="30"/>
      <c r="G26" s="30"/>
      <c r="H26" s="30"/>
      <c r="I26" s="31" t="n">
        <f aca="false">I24+I25</f>
        <v>450419.76</v>
      </c>
      <c r="J26" s="32"/>
      <c r="K26" s="32"/>
    </row>
  </sheetData>
  <mergeCells count="8">
    <mergeCell ref="B1:K1"/>
    <mergeCell ref="C3:K3"/>
    <mergeCell ref="C9:K9"/>
    <mergeCell ref="C16:K16"/>
    <mergeCell ref="C20:K20"/>
    <mergeCell ref="B24:E24"/>
    <mergeCell ref="B25:H25"/>
    <mergeCell ref="B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A8F6F"/>
    <pageSetUpPr fitToPage="false"/>
  </sheetPr>
  <dimension ref="B1:J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5" min="5" style="0" width="14"/>
    <col collapsed="false" customWidth="true" hidden="false" outlineLevel="0" max="7" min="6" style="0" width="18"/>
    <col collapsed="false" customWidth="true" hidden="false" outlineLevel="0" max="8" min="8" style="0" width="16"/>
    <col collapsed="false" customWidth="true" hidden="false" outlineLevel="0" max="9" min="9" style="0" width="18"/>
    <col collapsed="false" customWidth="true" hidden="false" outlineLevel="0" max="10" min="10" style="0" width="14"/>
    <col collapsed="false" customWidth="true" hidden="false" outlineLevel="0" max="11" min="11" style="0" width="3"/>
  </cols>
  <sheetData>
    <row r="1" customFormat="false" ht="30" hidden="false" customHeight="true" outlineLevel="0" collapsed="false">
      <c r="B1" s="13" t="s">
        <v>91</v>
      </c>
      <c r="C1" s="13"/>
      <c r="D1" s="13"/>
      <c r="E1" s="13"/>
      <c r="F1" s="13"/>
      <c r="G1" s="13"/>
      <c r="H1" s="13"/>
      <c r="I1" s="13"/>
      <c r="J1" s="13"/>
    </row>
    <row r="2" customFormat="false" ht="36" hidden="false" customHeight="true" outlineLevel="0" collapsed="false">
      <c r="B2" s="14" t="s">
        <v>92</v>
      </c>
      <c r="C2" s="14" t="s">
        <v>93</v>
      </c>
      <c r="D2" s="14" t="s">
        <v>35</v>
      </c>
      <c r="E2" s="14" t="s">
        <v>94</v>
      </c>
      <c r="F2" s="14" t="s">
        <v>95</v>
      </c>
      <c r="G2" s="14" t="s">
        <v>96</v>
      </c>
      <c r="H2" s="14" t="s">
        <v>97</v>
      </c>
      <c r="I2" s="14" t="s">
        <v>98</v>
      </c>
      <c r="J2" s="14" t="s">
        <v>99</v>
      </c>
    </row>
    <row r="3" customFormat="false" ht="19.5" hidden="false" customHeight="true" outlineLevel="0" collapsed="false">
      <c r="B3" s="17" t="s">
        <v>100</v>
      </c>
      <c r="C3" s="19" t="s">
        <v>101</v>
      </c>
      <c r="D3" s="18" t="s">
        <v>102</v>
      </c>
      <c r="E3" s="19" t="s">
        <v>103</v>
      </c>
      <c r="F3" s="21" t="n">
        <v>22500</v>
      </c>
      <c r="G3" s="21" t="n">
        <f aca="false">F3*1.19</f>
        <v>26775</v>
      </c>
      <c r="H3" s="19" t="s">
        <v>104</v>
      </c>
      <c r="I3" s="21" t="n">
        <v>22500</v>
      </c>
      <c r="J3" s="33" t="s">
        <v>105</v>
      </c>
    </row>
    <row r="4" customFormat="false" ht="19.5" hidden="false" customHeight="true" outlineLevel="0" collapsed="false">
      <c r="B4" s="22" t="s">
        <v>106</v>
      </c>
      <c r="C4" s="24" t="s">
        <v>107</v>
      </c>
      <c r="D4" s="23" t="s">
        <v>108</v>
      </c>
      <c r="E4" s="24" t="s">
        <v>109</v>
      </c>
      <c r="F4" s="26" t="n">
        <v>18400</v>
      </c>
      <c r="G4" s="26" t="n">
        <f aca="false">F4*1.19</f>
        <v>21896</v>
      </c>
      <c r="H4" s="24" t="s">
        <v>110</v>
      </c>
      <c r="I4" s="26" t="n">
        <v>18400</v>
      </c>
      <c r="J4" s="33" t="s">
        <v>105</v>
      </c>
    </row>
    <row r="5" customFormat="false" ht="19.5" hidden="false" customHeight="true" outlineLevel="0" collapsed="false">
      <c r="B5" s="17" t="s">
        <v>111</v>
      </c>
      <c r="C5" s="19" t="s">
        <v>112</v>
      </c>
      <c r="D5" s="18" t="s">
        <v>113</v>
      </c>
      <c r="E5" s="19" t="s">
        <v>114</v>
      </c>
      <c r="F5" s="21" t="n">
        <v>35000</v>
      </c>
      <c r="G5" s="21" t="n">
        <f aca="false">F5*1.19</f>
        <v>41650</v>
      </c>
      <c r="H5" s="19" t="s">
        <v>115</v>
      </c>
      <c r="I5" s="21" t="n">
        <v>35000</v>
      </c>
      <c r="J5" s="33" t="s">
        <v>105</v>
      </c>
    </row>
    <row r="6" customFormat="false" ht="19.5" hidden="false" customHeight="true" outlineLevel="0" collapsed="false">
      <c r="B6" s="22" t="s">
        <v>116</v>
      </c>
      <c r="C6" s="24" t="s">
        <v>117</v>
      </c>
      <c r="D6" s="23" t="s">
        <v>118</v>
      </c>
      <c r="E6" s="24" t="s">
        <v>115</v>
      </c>
      <c r="F6" s="26" t="n">
        <v>48000</v>
      </c>
      <c r="G6" s="26" t="n">
        <f aca="false">F6*1.19</f>
        <v>57120</v>
      </c>
      <c r="H6" s="24" t="s">
        <v>119</v>
      </c>
      <c r="I6" s="26" t="n">
        <v>48000</v>
      </c>
      <c r="J6" s="33" t="s">
        <v>105</v>
      </c>
    </row>
    <row r="7" customFormat="false" ht="19.5" hidden="false" customHeight="true" outlineLevel="0" collapsed="false">
      <c r="B7" s="17" t="s">
        <v>120</v>
      </c>
      <c r="C7" s="19" t="s">
        <v>121</v>
      </c>
      <c r="D7" s="18" t="s">
        <v>122</v>
      </c>
      <c r="E7" s="19" t="s">
        <v>123</v>
      </c>
      <c r="F7" s="21" t="n">
        <v>42000</v>
      </c>
      <c r="G7" s="21" t="n">
        <f aca="false">F7*1.19</f>
        <v>49980</v>
      </c>
      <c r="H7" s="19" t="s">
        <v>124</v>
      </c>
      <c r="I7" s="21" t="n">
        <v>42000</v>
      </c>
      <c r="J7" s="33" t="s">
        <v>105</v>
      </c>
    </row>
    <row r="8" customFormat="false" ht="19.5" hidden="false" customHeight="true" outlineLevel="0" collapsed="false">
      <c r="B8" s="22" t="s">
        <v>125</v>
      </c>
      <c r="C8" s="24" t="s">
        <v>126</v>
      </c>
      <c r="D8" s="23" t="s">
        <v>127</v>
      </c>
      <c r="E8" s="24" t="s">
        <v>128</v>
      </c>
      <c r="F8" s="26" t="n">
        <v>38500</v>
      </c>
      <c r="G8" s="26" t="n">
        <f aca="false">F8*1.19</f>
        <v>45815</v>
      </c>
      <c r="H8" s="24" t="s">
        <v>129</v>
      </c>
      <c r="I8" s="26" t="n">
        <v>38500</v>
      </c>
      <c r="J8" s="33" t="s">
        <v>105</v>
      </c>
    </row>
    <row r="9" customFormat="false" ht="19.5" hidden="false" customHeight="true" outlineLevel="0" collapsed="false">
      <c r="B9" s="17" t="s">
        <v>130</v>
      </c>
      <c r="C9" s="19" t="s">
        <v>131</v>
      </c>
      <c r="D9" s="18" t="s">
        <v>132</v>
      </c>
      <c r="E9" s="19" t="s">
        <v>129</v>
      </c>
      <c r="F9" s="21" t="n">
        <v>21000</v>
      </c>
      <c r="G9" s="21" t="n">
        <f aca="false">F9*1.19</f>
        <v>24990</v>
      </c>
      <c r="H9" s="19" t="s">
        <v>133</v>
      </c>
      <c r="I9" s="21" t="n">
        <v>21000</v>
      </c>
      <c r="J9" s="33" t="s">
        <v>105</v>
      </c>
    </row>
    <row r="10" customFormat="false" ht="19.5" hidden="false" customHeight="true" outlineLevel="0" collapsed="false">
      <c r="B10" s="22" t="s">
        <v>134</v>
      </c>
      <c r="C10" s="24" t="s">
        <v>135</v>
      </c>
      <c r="D10" s="23" t="s">
        <v>136</v>
      </c>
      <c r="E10" s="24" t="s">
        <v>137</v>
      </c>
      <c r="F10" s="26" t="n">
        <v>15800</v>
      </c>
      <c r="G10" s="26" t="n">
        <f aca="false">F10*1.19</f>
        <v>18802</v>
      </c>
      <c r="H10" s="24" t="s">
        <v>13</v>
      </c>
      <c r="I10" s="26" t="n">
        <v>0</v>
      </c>
      <c r="J10" s="34" t="s">
        <v>138</v>
      </c>
    </row>
    <row r="11" customFormat="false" ht="19.5" hidden="false" customHeight="true" outlineLevel="0" collapsed="false">
      <c r="B11" s="17" t="s">
        <v>139</v>
      </c>
      <c r="C11" s="19" t="s">
        <v>140</v>
      </c>
      <c r="D11" s="18" t="s">
        <v>141</v>
      </c>
      <c r="E11" s="19" t="s">
        <v>13</v>
      </c>
      <c r="F11" s="21" t="n">
        <v>12800</v>
      </c>
      <c r="G11" s="21" t="n">
        <f aca="false">F11*1.19</f>
        <v>15232</v>
      </c>
      <c r="H11" s="19" t="s">
        <v>142</v>
      </c>
      <c r="I11" s="21" t="n">
        <v>0</v>
      </c>
      <c r="J11" s="35" t="s">
        <v>143</v>
      </c>
    </row>
    <row r="12" customFormat="false" ht="25.5" hidden="false" customHeight="true" outlineLevel="0" collapsed="false">
      <c r="B12" s="16" t="s">
        <v>144</v>
      </c>
      <c r="C12" s="16"/>
      <c r="D12" s="16"/>
      <c r="E12" s="16"/>
      <c r="F12" s="11" t="n">
        <f aca="false">SUM(F3:F11)</f>
        <v>254000</v>
      </c>
      <c r="G12" s="11" t="n">
        <f aca="false">SUM(G3:G11)</f>
        <v>302260</v>
      </c>
      <c r="H12" s="15"/>
      <c r="I12" s="11" t="n">
        <f aca="false">SUM(I3:I11)</f>
        <v>225400</v>
      </c>
      <c r="J12" s="15"/>
    </row>
    <row r="13" customFormat="false" ht="24" hidden="false" customHeight="true" outlineLevel="0" collapsed="false">
      <c r="B13" s="36" t="s">
        <v>145</v>
      </c>
      <c r="C13" s="36"/>
      <c r="D13" s="36"/>
      <c r="E13" s="36"/>
      <c r="F13" s="36"/>
      <c r="G13" s="36"/>
      <c r="H13" s="36"/>
      <c r="I13" s="37" t="n">
        <f aca="false">F12-I12</f>
        <v>28600</v>
      </c>
      <c r="J13" s="38"/>
    </row>
  </sheetData>
  <mergeCells count="3">
    <mergeCell ref="B1:J1"/>
    <mergeCell ref="B12:E12"/>
    <mergeCell ref="B13:H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392B"/>
    <pageSetUpPr fitToPage="false"/>
  </sheetPr>
  <dimension ref="B1:F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6" min="3" style="0" width="16"/>
    <col collapsed="false" customWidth="true" hidden="false" outlineLevel="0" max="7" min="7" style="0" width="3"/>
  </cols>
  <sheetData>
    <row r="1" customFormat="false" ht="30" hidden="false" customHeight="true" outlineLevel="0" collapsed="false">
      <c r="B1" s="13" t="s">
        <v>146</v>
      </c>
      <c r="C1" s="13"/>
      <c r="D1" s="13"/>
      <c r="E1" s="13"/>
      <c r="F1" s="13"/>
    </row>
    <row r="2" customFormat="false" ht="36" hidden="false" customHeight="true" outlineLevel="0" collapsed="false">
      <c r="B2" s="39" t="s">
        <v>147</v>
      </c>
      <c r="C2" s="39" t="s">
        <v>148</v>
      </c>
      <c r="D2" s="39" t="s">
        <v>149</v>
      </c>
      <c r="E2" s="39" t="s">
        <v>43</v>
      </c>
      <c r="F2" s="39" t="s">
        <v>150</v>
      </c>
    </row>
    <row r="3" customFormat="false" ht="21.75" hidden="false" customHeight="true" outlineLevel="0" collapsed="false">
      <c r="B3" s="7" t="s">
        <v>151</v>
      </c>
      <c r="C3" s="8" t="n">
        <v>48500</v>
      </c>
      <c r="D3" s="8" t="n">
        <v>51200</v>
      </c>
      <c r="E3" s="8" t="n">
        <f aca="false">D3-C3</f>
        <v>2700</v>
      </c>
      <c r="F3" s="40" t="n">
        <f aca="false">IFERROR((D3-C3)/C3,0)</f>
        <v>0.0556701030927835</v>
      </c>
    </row>
    <row r="4" customFormat="false" ht="21.75" hidden="false" customHeight="true" outlineLevel="0" collapsed="false">
      <c r="B4" s="4" t="s">
        <v>152</v>
      </c>
      <c r="C4" s="9" t="n">
        <v>125000</v>
      </c>
      <c r="D4" s="9" t="n">
        <v>123800</v>
      </c>
      <c r="E4" s="9" t="n">
        <f aca="false">D4-C4</f>
        <v>-1200</v>
      </c>
      <c r="F4" s="41" t="n">
        <f aca="false">IFERROR((D4-C4)/C4,0)</f>
        <v>-0.0096</v>
      </c>
    </row>
    <row r="5" customFormat="false" ht="21.75" hidden="false" customHeight="true" outlineLevel="0" collapsed="false">
      <c r="B5" s="7" t="s">
        <v>153</v>
      </c>
      <c r="C5" s="8" t="n">
        <v>38000</v>
      </c>
      <c r="D5" s="8" t="n">
        <v>37500</v>
      </c>
      <c r="E5" s="8" t="n">
        <f aca="false">D5-C5</f>
        <v>-500</v>
      </c>
      <c r="F5" s="40" t="n">
        <f aca="false">IFERROR((D5-C5)/C5,0)</f>
        <v>-0.0131578947368421</v>
      </c>
    </row>
    <row r="6" customFormat="false" ht="21.75" hidden="false" customHeight="true" outlineLevel="0" collapsed="false">
      <c r="B6" s="4" t="s">
        <v>154</v>
      </c>
      <c r="C6" s="9" t="n">
        <v>29500</v>
      </c>
      <c r="D6" s="9" t="n">
        <v>29500</v>
      </c>
      <c r="E6" s="9" t="n">
        <f aca="false">D6-C6</f>
        <v>0</v>
      </c>
      <c r="F6" s="41" t="n">
        <f aca="false">IFERROR((D6-C6)/C6,0)</f>
        <v>0</v>
      </c>
    </row>
    <row r="7" customFormat="false" ht="21.75" hidden="false" customHeight="true" outlineLevel="0" collapsed="false">
      <c r="B7" s="7" t="s">
        <v>155</v>
      </c>
      <c r="C7" s="8" t="n">
        <v>0</v>
      </c>
      <c r="D7" s="8" t="n">
        <v>4200</v>
      </c>
      <c r="E7" s="8" t="n">
        <f aca="false">D7-C7</f>
        <v>4200</v>
      </c>
      <c r="F7" s="40" t="n">
        <f aca="false">IFERROR((D7-C7)/C7,0)</f>
        <v>0</v>
      </c>
    </row>
    <row r="8" customFormat="false" ht="21.75" hidden="false" customHeight="true" outlineLevel="0" collapsed="false">
      <c r="B8" s="4" t="s">
        <v>156</v>
      </c>
      <c r="C8" s="9" t="n">
        <v>12050</v>
      </c>
      <c r="D8" s="9" t="n">
        <v>3800</v>
      </c>
      <c r="E8" s="9" t="n">
        <f aca="false">D8-C8</f>
        <v>-8250</v>
      </c>
      <c r="F8" s="41" t="n">
        <f aca="false">IFERROR((D8-C8)/C8,0)</f>
        <v>-0.684647302904564</v>
      </c>
    </row>
    <row r="9" customFormat="false" ht="27.75" hidden="false" customHeight="true" outlineLevel="0" collapsed="false">
      <c r="B9" s="42" t="s">
        <v>157</v>
      </c>
      <c r="C9" s="43" t="n">
        <f aca="false">SUM(C3:C8)</f>
        <v>253050</v>
      </c>
      <c r="D9" s="43" t="n">
        <f aca="false">SUM(D3:D8)</f>
        <v>250000</v>
      </c>
      <c r="E9" s="43" t="n">
        <f aca="false">D9-C9</f>
        <v>-3050</v>
      </c>
      <c r="F9" s="44" t="n">
        <f aca="false">IFERROR((D9-C9)/C9,0)</f>
        <v>-0.0120529539616677</v>
      </c>
    </row>
    <row r="11" customFormat="false" ht="30" hidden="false" customHeight="true" outlineLevel="0" collapsed="false">
      <c r="B11" s="45" t="s">
        <v>158</v>
      </c>
      <c r="C11" s="45"/>
      <c r="D11" s="45"/>
      <c r="E11" s="45"/>
      <c r="F11" s="45"/>
    </row>
  </sheetData>
  <mergeCells count="2">
    <mergeCell ref="B1:F1"/>
    <mergeCell ref="B11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39C12"/>
    <pageSetUpPr fitToPage="false"/>
  </sheetPr>
  <dimension ref="B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4" min="3" style="0" width="20"/>
    <col collapsed="false" customWidth="true" hidden="false" outlineLevel="0" max="5" min="5" style="0" width="3"/>
  </cols>
  <sheetData>
    <row r="1" customFormat="false" ht="37.5" hidden="false" customHeight="true" outlineLevel="0" collapsed="false">
      <c r="B1" s="46" t="s">
        <v>159</v>
      </c>
      <c r="C1" s="46"/>
      <c r="D1" s="46"/>
    </row>
    <row r="2" customFormat="false" ht="19.5" hidden="false" customHeight="true" outlineLevel="0" collapsed="false">
      <c r="B2" s="47" t="s">
        <v>160</v>
      </c>
      <c r="C2" s="48" t="s">
        <v>17</v>
      </c>
      <c r="D2" s="49" t="s">
        <v>161</v>
      </c>
    </row>
    <row r="3" customFormat="false" ht="19.5" hidden="false" customHeight="true" outlineLevel="0" collapsed="false">
      <c r="B3" s="47" t="s">
        <v>10</v>
      </c>
      <c r="C3" s="48" t="s">
        <v>11</v>
      </c>
      <c r="D3" s="49" t="s">
        <v>162</v>
      </c>
    </row>
    <row r="4" customFormat="false" ht="19.5" hidden="false" customHeight="true" outlineLevel="0" collapsed="false">
      <c r="B4" s="47" t="s">
        <v>163</v>
      </c>
      <c r="C4" s="48" t="s">
        <v>3</v>
      </c>
      <c r="D4" s="49" t="s">
        <v>164</v>
      </c>
    </row>
    <row r="5" customFormat="false" ht="19.5" hidden="false" customHeight="true" outlineLevel="0" collapsed="false">
      <c r="B5" s="47" t="s">
        <v>165</v>
      </c>
      <c r="C5" s="48" t="s">
        <v>166</v>
      </c>
      <c r="D5" s="49" t="s">
        <v>167</v>
      </c>
    </row>
    <row r="7" customFormat="false" ht="27.75" hidden="false" customHeight="true" outlineLevel="0" collapsed="false">
      <c r="B7" s="39" t="s">
        <v>168</v>
      </c>
      <c r="C7" s="39" t="s">
        <v>95</v>
      </c>
      <c r="D7" s="39" t="s">
        <v>169</v>
      </c>
    </row>
    <row r="8" customFormat="false" ht="21.75" hidden="false" customHeight="true" outlineLevel="0" collapsed="false">
      <c r="B8" s="50" t="s">
        <v>170</v>
      </c>
      <c r="C8" s="8" t="n">
        <v>241000</v>
      </c>
      <c r="D8" s="51" t="s">
        <v>171</v>
      </c>
    </row>
    <row r="9" customFormat="false" ht="21.75" hidden="false" customHeight="true" outlineLevel="0" collapsed="false">
      <c r="B9" s="52" t="s">
        <v>172</v>
      </c>
      <c r="C9" s="9" t="n">
        <v>4200</v>
      </c>
      <c r="D9" s="53" t="s">
        <v>173</v>
      </c>
    </row>
    <row r="10" customFormat="false" ht="21.75" hidden="false" customHeight="true" outlineLevel="0" collapsed="false">
      <c r="B10" s="54" t="s">
        <v>174</v>
      </c>
      <c r="C10" s="55" t="n">
        <v>-4902</v>
      </c>
      <c r="D10" s="51" t="s">
        <v>175</v>
      </c>
    </row>
    <row r="11" customFormat="false" ht="21.75" hidden="false" customHeight="true" outlineLevel="0" collapsed="false">
      <c r="B11" s="56" t="s">
        <v>176</v>
      </c>
      <c r="C11" s="28" t="n">
        <f aca="false">SUM(C8:C10)</f>
        <v>240298</v>
      </c>
      <c r="D11" s="29"/>
    </row>
    <row r="12" customFormat="false" ht="19.5" hidden="false" customHeight="true" outlineLevel="0" collapsed="false">
      <c r="B12" s="57" t="s">
        <v>89</v>
      </c>
      <c r="C12" s="8" t="n">
        <f aca="false">C11*0.19</f>
        <v>45656.62</v>
      </c>
      <c r="D12" s="58"/>
    </row>
    <row r="13" customFormat="false" ht="30" hidden="false" customHeight="true" outlineLevel="0" collapsed="false">
      <c r="B13" s="59" t="s">
        <v>177</v>
      </c>
      <c r="C13" s="60" t="n">
        <f aca="false">C11+C12</f>
        <v>285954.62</v>
      </c>
      <c r="D13" s="61" t="s">
        <v>178</v>
      </c>
    </row>
    <row r="15" customFormat="false" ht="21.75" hidden="false" customHeight="true" outlineLevel="0" collapsed="false">
      <c r="B15" s="62" t="s">
        <v>179</v>
      </c>
      <c r="C15" s="55" t="n">
        <v>-225400</v>
      </c>
      <c r="D15" s="58"/>
    </row>
    <row r="16" customFormat="false" ht="30" hidden="false" customHeight="true" outlineLevel="0" collapsed="false">
      <c r="B16" s="63" t="s">
        <v>180</v>
      </c>
      <c r="C16" s="64" t="n">
        <f aca="false">C11+C15</f>
        <v>14898</v>
      </c>
      <c r="D16" s="65" t="s">
        <v>181</v>
      </c>
    </row>
    <row r="18" customFormat="false" ht="36" hidden="false" customHeight="true" outlineLevel="0" collapsed="false">
      <c r="B18" s="45" t="s">
        <v>182</v>
      </c>
      <c r="C18" s="45"/>
      <c r="D18" s="45"/>
    </row>
  </sheetData>
  <mergeCells count="2">
    <mergeCell ref="B1:D1"/>
    <mergeCell ref="B18:D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2026-10-09T11:41:53Z</dcterms:created>
  <dc:creator>openpyxl</dc:creator>
  <dc:description/>
  <dc:language>en-US</dc:language>
  <cp:lastModifiedBy/>
  <dcterms:modified xsi:type="dcterms:W3CDTF">2026-10-09T11:41:53Z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