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satz" sheetId="1" state="visible" r:id="rId3"/>
    <sheet name="Angebotskalkulation" sheetId="2" state="visible" r:id="rId4"/>
    <sheet name="Anleitung" sheetId="3" state="visible" r:id="rId5"/>
  </sheets>
  <definedNames>
    <definedName function="false" hidden="false" localSheetId="1" name="_xlnm.Print_Area" vbProcedure="false">Angebotskalkulation!$A$1:$I$41</definedName>
    <definedName function="false" hidden="false" localSheetId="2" name="_xlnm.Print_Area" vbProcedure="false">Anleitung!$A$1:$H$34</definedName>
    <definedName function="false" hidden="false" localSheetId="0" name="_xlnm.Print_Area" vbProcedure="false">Stundensatz!$A$1:$I$51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<sst xmlns="http://schemas.openxmlformats.org/spreadsheetml/2006/main" count="171" uniqueCount="157">
  <si>
    <t xml:space="preserve">KALKULATION 2026</t>
  </si>
  <si>
    <t xml:space="preserve">HANDWERKSKALKULATION · GESCHÄFTSJAHR 2026</t>
  </si>
  <si>
    <t xml:space="preserve">Stundensatz
Kalkulation</t>
  </si>
  <si>
    <t xml:space="preserve">Ermittlung des Stundenverrechnungssatzes</t>
  </si>
  <si>
    <t xml:space="preserve">Meridian Handwerk GmbH</t>
  </si>
  <si>
    <t xml:space="preserve">1    PERSONALKOSTEN (LOHNKOSTEN)</t>
  </si>
  <si>
    <t xml:space="preserve">Innenausbau &amp; Montage · Leipzig</t>
  </si>
  <si>
    <t xml:space="preserve">Anzahl produktive Mitarbeiter</t>
  </si>
  <si>
    <t xml:space="preserve">Ø Bruttostundenlohn</t>
  </si>
  <si>
    <t xml:space="preserve">Wochenarbeitszeit</t>
  </si>
  <si>
    <t xml:space="preserve">Bezahlte Jahresstunden je MA</t>
  </si>
  <si>
    <t xml:space="preserve">STUNDENSATZ NETTO</t>
  </si>
  <si>
    <t xml:space="preserve">Lohnnebenkosten-Zuschlag</t>
  </si>
  <si>
    <t xml:space="preserve">Personalkosten je Mitarbeiter / Jahr</t>
  </si>
  <si>
    <t xml:space="preserve">Personalkosten gesamt / Jahr</t>
  </si>
  <si>
    <t xml:space="preserve">SELBSTKOSTEN JE STUNDE</t>
  </si>
  <si>
    <t xml:space="preserve">2    PRODUKTIVE STUNDEN</t>
  </si>
  <si>
    <t xml:space="preserve">STUNDENSATZ BRUTTO</t>
  </si>
  <si>
    <t xml:space="preserve">– Urlaub (≈ 30 Tage)</t>
  </si>
  <si>
    <t xml:space="preserve">– Feiertage (≈ 11 Tage)</t>
  </si>
  <si>
    <t xml:space="preserve">– Krankheit (Ø ≈ 10 Tage)</t>
  </si>
  <si>
    <t xml:space="preserve">– Weiterbildung (≈ 3 Tage)</t>
  </si>
  <si>
    <t xml:space="preserve">SZENARIO · GEWINN &amp; WAGNIS</t>
  </si>
  <si>
    <t xml:space="preserve"> = Anwesenheitsstunden je MA</t>
  </si>
  <si>
    <t xml:space="preserve">10 %</t>
  </si>
  <si>
    <t xml:space="preserve">× Produktivitätsgrad</t>
  </si>
  <si>
    <t xml:space="preserve">12 %</t>
  </si>
  <si>
    <t xml:space="preserve"> = Produktive Stunden je MA</t>
  </si>
  <si>
    <t xml:space="preserve">15 %</t>
  </si>
  <si>
    <t xml:space="preserve">Produktive Stunden gesamt / Jahr</t>
  </si>
  <si>
    <t xml:space="preserve">20 %</t>
  </si>
  <si>
    <t xml:space="preserve">3    GEMEINKOSTEN / JAHR</t>
  </si>
  <si>
    <t xml:space="preserve">Miete Werkstatt &amp; Büro</t>
  </si>
  <si>
    <t xml:space="preserve">WEITERE KENNZAHLEN</t>
  </si>
  <si>
    <t xml:space="preserve">Fahrzeuge (Leasing, Versicherung, Kraftstoff)</t>
  </si>
  <si>
    <t xml:space="preserve">Produktive Stunden / Jahr</t>
  </si>
  <si>
    <t xml:space="preserve">Betriebsversicherungen</t>
  </si>
  <si>
    <t xml:space="preserve">Werkzeuge &amp; Maschinen (AfA + Reparatur)</t>
  </si>
  <si>
    <t xml:space="preserve">Personalkosten / Jahr</t>
  </si>
  <si>
    <t xml:space="preserve">Software, IT &amp; Telefon</t>
  </si>
  <si>
    <t xml:space="preserve">Steuerberatung &amp; Buchhaltung</t>
  </si>
  <si>
    <t xml:space="preserve">Gemeinkosten / Jahr</t>
  </si>
  <si>
    <t xml:space="preserve">Werbung &amp; Marketing</t>
  </si>
  <si>
    <t xml:space="preserve">Bürokosten &amp; Sonstiges</t>
  </si>
  <si>
    <t xml:space="preserve">Produktive Mitarbeiter</t>
  </si>
  <si>
    <t xml:space="preserve">Kalkulatorischer Unternehmerlohn</t>
  </si>
  <si>
    <t xml:space="preserve">Kalkulatorische Zinsen</t>
  </si>
  <si>
    <t xml:space="preserve">Summe Gemeinkosten / Jahr</t>
  </si>
  <si>
    <t xml:space="preserve">4    ERGEBNIS · STUNDENVERRECHNUNGSSATZ</t>
  </si>
  <si>
    <t xml:space="preserve">„Kalkulieren Sie kostendeckend –
und mit dem Gewinn, der Investitionen
und Rücklagen trägt.“</t>
  </si>
  <si>
    <t xml:space="preserve">+ Gemeinkosten gesamt / Jahr</t>
  </si>
  <si>
    <t xml:space="preserve"> = Selbstkosten / Jahr</t>
  </si>
  <si>
    <t xml:space="preserve">÷ Produktive Stunden gesamt / Jahr</t>
  </si>
  <si>
    <t xml:space="preserve"> = Selbstkosten je Stunde</t>
  </si>
  <si>
    <t xml:space="preserve">+ Gewinn &amp; Wagnis</t>
  </si>
  <si>
    <t xml:space="preserve">Stundenverrechnungssatz netto</t>
  </si>
  <si>
    <t xml:space="preserve">MwSt-Satz</t>
  </si>
  <si>
    <t xml:space="preserve">Stundenverrechnungssatz brutto</t>
  </si>
  <si>
    <t xml:space="preserve">Alle Werte netto (ohne MwSt.)</t>
  </si>
  <si>
    <t xml:space="preserve">Stand: Geschäftsjahr 2026</t>
  </si>
  <si>
    <t xml:space="preserve">Gelb/Pfirsich hinterlegte Felder ausfüllen · übrige Felder berechnen sich automatisch · Hinweise siehe Blatt „Anleitung“.</t>
  </si>
  <si>
    <t xml:space="preserve">KALKULATION · ANGEBOT</t>
  </si>
  <si>
    <t xml:space="preserve">ANGEBOT-NR.</t>
  </si>
  <si>
    <t xml:space="preserve">Angebotskalkulation</t>
  </si>
  <si>
    <t xml:space="preserve">2026-0231</t>
  </si>
  <si>
    <t xml:space="preserve">Datum 18.03.2026</t>
  </si>
  <si>
    <t xml:space="preserve">KUNDE</t>
  </si>
  <si>
    <t xml:space="preserve">PROJEKT / LEISTUNG</t>
  </si>
  <si>
    <t xml:space="preserve">BEARBEITER</t>
  </si>
  <si>
    <t xml:space="preserve">Beispielkunde AG</t>
  </si>
  <si>
    <t xml:space="preserve">Musterprojekt · Innenausbau</t>
  </si>
  <si>
    <t xml:space="preserve">Kalkulation / Betrieb</t>
  </si>
  <si>
    <t xml:space="preserve">NETTOANGEBOTSSUMME</t>
  </si>
  <si>
    <t xml:space="preserve">BRUTTOANGEBOTSSUMME (INKL. MWST.)</t>
  </si>
  <si>
    <t xml:space="preserve">A · MATERIALKOSTEN</t>
  </si>
  <si>
    <t xml:space="preserve">POS</t>
  </si>
  <si>
    <t xml:space="preserve">BEZEICHNUNG</t>
  </si>
  <si>
    <t xml:space="preserve">MENGE</t>
  </si>
  <si>
    <t xml:space="preserve">EINHEIT</t>
  </si>
  <si>
    <t xml:space="preserve">EK / EINHEIT</t>
  </si>
  <si>
    <t xml:space="preserve">ZUSCHLAG</t>
  </si>
  <si>
    <t xml:space="preserve">BETRAG</t>
  </si>
  <si>
    <t xml:space="preserve">Hauptmaterial / Grundkomponenten</t>
  </si>
  <si>
    <t xml:space="preserve">Stk</t>
  </si>
  <si>
    <t xml:space="preserve">Systemkomponenten</t>
  </si>
  <si>
    <t xml:space="preserve">Kleinteile &amp; Montagematerial</t>
  </si>
  <si>
    <t xml:space="preserve">Pausch.</t>
  </si>
  <si>
    <t xml:space="preserve">Verbrauchs- &amp; Hilfsstoffe</t>
  </si>
  <si>
    <t xml:space="preserve">m</t>
  </si>
  <si>
    <t xml:space="preserve">Geräteeinsatz / Miete</t>
  </si>
  <si>
    <t xml:space="preserve">Tag</t>
  </si>
  <si>
    <t xml:space="preserve">Zwischensumme Material</t>
  </si>
  <si>
    <t xml:space="preserve">B · LOHNKOSTEN (zum Stundenverrechnungssatz)</t>
  </si>
  <si>
    <t xml:space="preserve">TÄTIGKEIT</t>
  </si>
  <si>
    <t xml:space="preserve">STUNDEN</t>
  </si>
  <si>
    <t xml:space="preserve">STUNDENSATZ</t>
  </si>
  <si>
    <t xml:space="preserve">Aufmaß &amp; Planung</t>
  </si>
  <si>
    <t xml:space="preserve">Ausführung &amp; Montage</t>
  </si>
  <si>
    <t xml:space="preserve">Abnahme &amp; Übergabe</t>
  </si>
  <si>
    <t xml:space="preserve">Summe Stunden</t>
  </si>
  <si>
    <t xml:space="preserve">Zwischensumme Lohn</t>
  </si>
  <si>
    <t xml:space="preserve">C · FREMDLEISTUNGEN &amp; SONSTIGES</t>
  </si>
  <si>
    <t xml:space="preserve">NETTO (EK)</t>
  </si>
  <si>
    <t xml:space="preserve">Nachunternehmer / Fremdleistung</t>
  </si>
  <si>
    <t xml:space="preserve">Entsorgung &amp; Logistik</t>
  </si>
  <si>
    <t xml:space="preserve">Zwischensumme Fremdleistungen</t>
  </si>
  <si>
    <t xml:space="preserve">D · ANGEBOTSSUMME</t>
  </si>
  <si>
    <t xml:space="preserve">Materialkosten  ·  Lohnkosten  ·  Fremdleistungen  =  Nettoangebotssumme</t>
  </si>
  <si>
    <t xml:space="preserve">+ 19 % Mehrwertsteuer</t>
  </si>
  <si>
    <t xml:space="preserve">Bruttoangebotssumme (inkl. MwSt.)</t>
  </si>
  <si>
    <t xml:space="preserve">Der Stundensatz stammt aus Blatt „Stundensatz“ · Pfirsich = Eingabe · Hinweise siehe Blatt „Anleitung“.</t>
  </si>
  <si>
    <t xml:space="preserve">HINWEISE</t>
  </si>
  <si>
    <t xml:space="preserve">Anleitung</t>
  </si>
  <si>
    <t xml:space="preserve">1 · So verwenden Sie diese Vorlage</t>
  </si>
  <si>
    <t xml:space="preserve">1</t>
  </si>
  <si>
    <t xml:space="preserve">Betriebswerte erfassen</t>
  </si>
  <si>
    <t xml:space="preserve">Im Blatt „Stundensatz“ die farbig hinterlegten Felder ausfüllen: Mitarbeiter, Löhne, Arbeitszeiten, Gemeinkosten und Gewinnzuschlag.</t>
  </si>
  <si>
    <t xml:space="preserve">2</t>
  </si>
  <si>
    <t xml:space="preserve">Stundensatz ablesen</t>
  </si>
  <si>
    <t xml:space="preserve">Der Stundenverrechnungssatz erscheint sofort groß in der Seitenleiste – netto, brutto und als Selbstkostensatz.</t>
  </si>
  <si>
    <t xml:space="preserve">3</t>
  </si>
  <si>
    <t xml:space="preserve">Angebot kalkulieren</t>
  </si>
  <si>
    <t xml:space="preserve">Im Blatt „Angebotskalkulation“ Material, Stunden und Fremdleistungen eintragen; die Lohnkosten rechnen automatisch mit dem Stundensatz.</t>
  </si>
  <si>
    <t xml:space="preserve">4</t>
  </si>
  <si>
    <t xml:space="preserve">Szenarien vergleichen</t>
  </si>
  <si>
    <t xml:space="preserve">Die Seitenleiste zeigt den Stundensatz bei 10 / 12 / 15 / 20 % Gewinn – so finden Sie Ihren Zielpreis.</t>
  </si>
  <si>
    <t xml:space="preserve">5</t>
  </si>
  <si>
    <t xml:space="preserve">Drucken / Teilen</t>
  </si>
  <si>
    <t xml:space="preserve">Alle Blätter sind für DIN A4 eingerichtet und lassen sich als PDF weitergeben.</t>
  </si>
  <si>
    <t xml:space="preserve">2 · Felder &amp; Farben</t>
  </si>
  <si>
    <t xml:space="preserve">Eingabefeld</t>
  </si>
  <si>
    <t xml:space="preserve">Hier tragen Sie Ihre Betriebs- und Projektwerte ein.</t>
  </si>
  <si>
    <t xml:space="preserve">Zwischensumme</t>
  </si>
  <si>
    <t xml:space="preserve">Automatisch berechnete Teilsummen.</t>
  </si>
  <si>
    <t xml:space="preserve">Ergebnis</t>
  </si>
  <si>
    <t xml:space="preserve">Stundenverrechnungssatz bzw. Angebotssumme.</t>
  </si>
  <si>
    <t xml:space="preserve">Berechnetes Feld</t>
  </si>
  <si>
    <t xml:space="preserve">Automatisch per Formel ermittelt – bitte nicht überschreiben.</t>
  </si>
  <si>
    <t xml:space="preserve">3 · Rechenlogik</t>
  </si>
  <si>
    <t xml:space="preserve">Bruttolohn × bezahlte Jahresstunden × (1 + Lohnnebenkosten) × Anzahl MA</t>
  </si>
  <si>
    <t xml:space="preserve">Produktive Stunden</t>
  </si>
  <si>
    <t xml:space="preserve">(bezahlte Stunden − Fehlzeiten) × Produktivitätsgrad</t>
  </si>
  <si>
    <t xml:space="preserve">Selbstkosten je Stunde</t>
  </si>
  <si>
    <t xml:space="preserve">(Personalkosten + Gemeinkosten) ÷ produktive Stunden gesamt</t>
  </si>
  <si>
    <t xml:space="preserve">Stundenverrechnungssatz</t>
  </si>
  <si>
    <t xml:space="preserve">Selbstkosten je Stunde × (1 + Gewinn &amp; Wagnis)</t>
  </si>
  <si>
    <t xml:space="preserve">Angebotssumme netto</t>
  </si>
  <si>
    <t xml:space="preserve">Material + Lohn (Stunden × Stundensatz) + Fremdleistungen</t>
  </si>
  <si>
    <t xml:space="preserve">Angebotssumme brutto</t>
  </si>
  <si>
    <t xml:space="preserve">Nettosumme × (1 + MwSt-Satz)</t>
  </si>
  <si>
    <t xml:space="preserve">4 · Gut zu wissen</t>
  </si>
  <si>
    <t xml:space="preserve">■</t>
  </si>
  <si>
    <t xml:space="preserve">Alle Beträge verstehen sich netto (ohne MwSt.), sofern nicht anders angegeben.</t>
  </si>
  <si>
    <t xml:space="preserve">Der Unternehmerlohn gehört als kalkulatorische Kostenart in die Gemeinkosten.</t>
  </si>
  <si>
    <t xml:space="preserve">Mit den bezahlten statt den produktiven Stunden zu rechnen, ist der häufigste Kalkulationsfehler.</t>
  </si>
  <si>
    <t xml:space="preserve">Den Stundensatz mindestens jährlich prüfen und an Lohn- und Kostensteigerungen anpassen.</t>
  </si>
  <si>
    <t xml:space="preserve">Diese Vorlage ersetzt keine Steuer- oder Unternehmensberatung; sie unterstützt eine saubere Kalkulation.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</si>
</sst>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#,##0.00&quot; €&quot;"/>
    <numFmt numFmtId="167" formatCode="#,##0&quot; Std.&quot;"/>
    <numFmt numFmtId="168" formatCode="0\ %"/>
    <numFmt numFmtId="169" formatCode="#,##0&quot; €&quot;"/>
    <numFmt numFmtId="170" formatCode="#,##0.##"/>
    <numFmt numFmtId="171" formatCode="#,##0.0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DA6A4A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3"/>
      <color rgb="FF2B3440"/>
      <name val="Calibri"/>
      <family val="0"/>
      <charset val="1"/>
    </font>
    <font>
      <b val="true"/>
      <sz val="9"/>
      <color rgb="FFAEB6C0"/>
      <name val="Calibri"/>
      <family val="0"/>
      <charset val="1"/>
    </font>
    <font>
      <b val="true"/>
      <sz val="10.5"/>
      <color rgb="FF2B3440"/>
      <name val="Calibri"/>
      <family val="0"/>
      <charset val="1"/>
    </font>
    <font>
      <sz val="8"/>
      <color rgb="FFAEB6C0"/>
      <name val="Calibri"/>
      <family val="0"/>
      <charset val="1"/>
    </font>
    <font>
      <sz val="10"/>
      <color rgb="FF2B3440"/>
      <name val="Calibri"/>
      <family val="0"/>
      <charset val="1"/>
    </font>
    <font>
      <b val="true"/>
      <sz val="8"/>
      <color rgb="FFAEB6C0"/>
      <name val="Calibri"/>
      <family val="0"/>
      <charset val="1"/>
    </font>
    <font>
      <b val="true"/>
      <sz val="22"/>
      <color rgb="FFDA6A4A"/>
      <name val="Calibri"/>
      <family val="0"/>
      <charset val="1"/>
    </font>
    <font>
      <b val="true"/>
      <sz val="11"/>
      <color rgb="FF2B3440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0.5"/>
      <color rgb="FF7B828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9"/>
      <color rgb="FFAEB6C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sz val="7.5"/>
      <color rgb="FFAEB6C0"/>
      <name val="Calibri"/>
      <family val="0"/>
      <charset val="1"/>
    </font>
    <font>
      <b val="true"/>
      <sz val="8"/>
      <color rgb="FF7B828C"/>
      <name val="Calibri"/>
      <family val="0"/>
      <charset val="1"/>
    </font>
    <font>
      <b val="true"/>
      <sz val="19"/>
      <color rgb="FFFFFFFF"/>
      <name val="Calibri"/>
      <family val="0"/>
      <charset val="1"/>
    </font>
    <font>
      <b val="true"/>
      <sz val="16"/>
      <color rgb="FF2B3440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sz val="10"/>
      <color rgb="FF7B828C"/>
      <name val="Calibri"/>
      <family val="0"/>
      <charset val="1"/>
    </font>
    <font>
      <b val="true"/>
      <sz val="10"/>
      <color rgb="FF2B3440"/>
      <name val="Calibri"/>
      <family val="0"/>
      <charset val="1"/>
    </font>
    <font>
      <b val="true"/>
      <sz val="9"/>
      <color rgb="FF7B828C"/>
      <name val="Calibri"/>
      <family val="0"/>
      <charset val="1"/>
    </font>
    <font>
      <sz val="10.5"/>
      <color rgb="FF2B3440"/>
      <name val="Calibri"/>
      <family val="0"/>
      <charset val="1"/>
    </font>
    <font>
      <sz val="9.5"/>
      <color rgb="FF2B3440"/>
      <name val="Calibri"/>
      <family val="0"/>
      <charset val="1"/>
    </font>
    <font>
      <b val="true"/>
      <sz val="9.5"/>
      <color rgb="FF2B3440"/>
      <name val="Calibri"/>
      <family val="0"/>
      <charset val="1"/>
    </font>
    <font>
      <sz val="8"/>
      <color rgb="FFDA6A4A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B3440"/>
        <bgColor rgb="FF3A4552"/>
      </patternFill>
    </fill>
    <fill>
      <patternFill patternType="solid">
        <fgColor rgb="FFFBEDE7"/>
        <bgColor rgb="FFF5F6F8"/>
      </patternFill>
    </fill>
    <fill>
      <patternFill patternType="solid">
        <fgColor rgb="FFDA6A4A"/>
        <bgColor rgb="FFFF6600"/>
      </patternFill>
    </fill>
    <fill>
      <patternFill patternType="solid">
        <fgColor rgb="FFF5F6F8"/>
        <bgColor rgb="FFFFFFFF"/>
      </patternFill>
    </fill>
    <fill>
      <patternFill patternType="solid">
        <fgColor rgb="FF3A4552"/>
        <bgColor rgb="FF2B3440"/>
      </patternFill>
    </fill>
    <fill>
      <patternFill patternType="solid">
        <fgColor rgb="FFFFFFFF"/>
        <bgColor rgb="FFF5F6F8"/>
      </patternFill>
    </fill>
  </fills>
  <borders count="2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B3440"/>
      </bottom>
      <diagonal/>
    </border>
    <border diagonalUp="false" diagonalDown="false">
      <left/>
      <right/>
      <top/>
      <bottom style="medium">
        <color rgb="FFDA6A4A"/>
      </bottom>
      <diagonal/>
    </border>
    <border diagonalUp="false" diagonalDown="false">
      <left/>
      <right/>
      <top/>
      <bottom style="thin">
        <color rgb="FFDA6A4A"/>
      </bottom>
      <diagonal/>
    </border>
    <border diagonalUp="false" diagonalDown="false">
      <left/>
      <right/>
      <top/>
      <bottom style="thin">
        <color rgb="FFE7E9ED"/>
      </bottom>
      <diagonal/>
    </border>
    <border diagonalUp="false" diagonalDown="false">
      <left/>
      <right/>
      <top style="thin">
        <color rgb="FF2B3440"/>
      </top>
      <bottom style="thin">
        <color rgb="FF2B3440"/>
      </bottom>
      <diagonal/>
    </border>
    <border diagonalUp="false" diagonalDown="false">
      <left/>
      <right/>
      <top/>
      <bottom style="medium">
        <color rgb="FFCBD0D7"/>
      </bottom>
      <diagonal/>
    </border>
    <border diagonalUp="false" diagonalDown="false">
      <left style="thin">
        <color rgb="FFCBD0D7"/>
      </left>
      <right style="thin">
        <color rgb="FFCBD0D7"/>
      </right>
      <top style="thin">
        <color rgb="FFCBD0D7"/>
      </top>
      <bottom/>
      <diagonal/>
    </border>
    <border diagonalUp="false" diagonalDown="false">
      <left style="thin">
        <color rgb="FFCBD0D7"/>
      </left>
      <right style="thin">
        <color rgb="FFCBD0D7"/>
      </right>
      <top/>
      <bottom style="thin">
        <color rgb="FFCBD0D7"/>
      </bottom>
      <diagonal/>
    </border>
    <border diagonalUp="false" diagonalDown="false">
      <left style="thin">
        <color rgb="FFCBD0D7"/>
      </left>
      <right/>
      <top style="thin">
        <color rgb="FFCBD0D7"/>
      </top>
      <bottom/>
      <diagonal/>
    </border>
    <border diagonalUp="false" diagonalDown="false">
      <left/>
      <right/>
      <top style="thin">
        <color rgb="FFCBD0D7"/>
      </top>
      <bottom/>
      <diagonal/>
    </border>
    <border diagonalUp="false" diagonalDown="false">
      <left/>
      <right style="thin">
        <color rgb="FFCBD0D7"/>
      </right>
      <top style="thin">
        <color rgb="FFCBD0D7"/>
      </top>
      <bottom/>
      <diagonal/>
    </border>
    <border diagonalUp="false" diagonalDown="false">
      <left style="thin">
        <color rgb="FFCBD0D7"/>
      </left>
      <right/>
      <top/>
      <bottom style="thin">
        <color rgb="FFE7E9ED"/>
      </bottom>
      <diagonal/>
    </border>
    <border diagonalUp="false" diagonalDown="false">
      <left/>
      <right style="thin">
        <color rgb="FFCBD0D7"/>
      </right>
      <top/>
      <bottom style="thin">
        <color rgb="FFE7E9ED"/>
      </bottom>
      <diagonal/>
    </border>
    <border diagonalUp="false" diagonalDown="false">
      <left style="thin">
        <color rgb="FFCBD0D7"/>
      </left>
      <right/>
      <top/>
      <bottom style="thin">
        <color rgb="FFCBD0D7"/>
      </bottom>
      <diagonal/>
    </border>
    <border diagonalUp="false" diagonalDown="false">
      <left/>
      <right/>
      <top/>
      <bottom style="thin">
        <color rgb="FFCBD0D7"/>
      </bottom>
      <diagonal/>
    </border>
    <border diagonalUp="false" diagonalDown="false">
      <left/>
      <right style="thin">
        <color rgb="FFCBD0D7"/>
      </right>
      <top/>
      <bottom style="thin">
        <color rgb="FFCBD0D7"/>
      </bottom>
      <diagonal/>
    </border>
    <border diagonalUp="false" diagonalDown="false">
      <left style="thin">
        <color rgb="FFCBD0D7"/>
      </left>
      <right/>
      <top style="thin">
        <color rgb="FFCBD0D7"/>
      </top>
      <bottom style="thin">
        <color rgb="FFCBD0D7"/>
      </bottom>
      <diagonal/>
    </border>
    <border diagonalUp="false" diagonalDown="false">
      <left/>
      <right style="thin">
        <color rgb="FFCBD0D7"/>
      </right>
      <top style="thin">
        <color rgb="FFCBD0D7"/>
      </top>
      <bottom style="thin">
        <color rgb="FFCBD0D7"/>
      </bottom>
      <diagonal/>
    </border>
    <border diagonalUp="false" diagonalDown="false">
      <left style="thin">
        <color rgb="FF2B3440"/>
      </left>
      <right/>
      <top style="thin">
        <color rgb="FF2B3440"/>
      </top>
      <bottom style="thin">
        <color rgb="FF2B3440"/>
      </bottom>
      <diagonal/>
    </border>
    <border diagonalUp="false" diagonalDown="false">
      <left/>
      <right style="thin">
        <color rgb="FF2B3440"/>
      </right>
      <top style="thin">
        <color rgb="FF2B3440"/>
      </top>
      <bottom style="thin">
        <color rgb="FF2B3440"/>
      </bottom>
      <diagonal/>
    </border>
    <border diagonalUp="false" diagonalDown="false">
      <left style="thin">
        <color rgb="FFCBD0D7"/>
      </left>
      <right style="thin">
        <color rgb="FFCBD0D7"/>
      </right>
      <top style="thin">
        <color rgb="FFCBD0D7"/>
      </top>
      <bottom style="thin">
        <color rgb="FFE7E9E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8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3" fillId="5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1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3" fillId="5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8" fillId="3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3" fillId="5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2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6" fontId="15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0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2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2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4" fillId="5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5" fillId="2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1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5" fillId="6" borderId="1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7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7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7" fillId="3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7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7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2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17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5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2" borderId="19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0" fillId="2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30" fillId="0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3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30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B6C0"/>
      <rgbColor rgb="FF7B828C"/>
      <rgbColor rgb="FF9999FF"/>
      <rgbColor rgb="FF993366"/>
      <rgbColor rgb="FFFBEDE7"/>
      <rgbColor rgb="FFE7E9ED"/>
      <rgbColor rgb="FF660066"/>
      <rgbColor rgb="FFDA6A4A"/>
      <rgbColor rgb="FF0066CC"/>
      <rgbColor rgb="FFCBD0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6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A4552"/>
      <rgbColor rgb="FF2B34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3" min="2" style="0" width="11.5"/>
    <col collapsed="false" customWidth="true" hidden="false" outlineLevel="0" max="4" min="4" style="0" width="2.5"/>
    <col collapsed="false" customWidth="true" hidden="false" outlineLevel="0" max="5" min="5" style="0" width="22"/>
    <col collapsed="false" customWidth="true" hidden="false" outlineLevel="0" max="6" min="6" style="0" width="13"/>
    <col collapsed="false" customWidth="true" hidden="false" outlineLevel="0" max="8" min="7" style="0" width="14"/>
    <col collapsed="false" customWidth="true" hidden="false" outlineLevel="0" max="9" min="9" style="0" width="1.51"/>
  </cols>
  <sheetData>
    <row r="2" customFormat="false" ht="13.5" hidden="false" customHeight="true" outlineLevel="0" collapsed="false">
      <c r="B2" s="1" t="s">
        <v>0</v>
      </c>
      <c r="C2" s="1"/>
      <c r="E2" s="2" t="s">
        <v>1</v>
      </c>
      <c r="F2" s="2"/>
      <c r="G2" s="2"/>
      <c r="H2" s="2"/>
    </row>
    <row r="3" customFormat="false" ht="19.5" hidden="false" customHeight="true" outlineLevel="0" collapsed="false">
      <c r="B3" s="3" t="s">
        <v>2</v>
      </c>
      <c r="C3" s="3"/>
      <c r="E3" s="4" t="s">
        <v>3</v>
      </c>
      <c r="F3" s="4"/>
      <c r="G3" s="4"/>
      <c r="H3" s="4"/>
    </row>
    <row r="4" customFormat="false" ht="3.75" hidden="false" customHeight="true" outlineLevel="0" collapsed="false">
      <c r="B4" s="3"/>
      <c r="C4" s="3"/>
      <c r="E4" s="5"/>
      <c r="F4" s="5"/>
      <c r="G4" s="5"/>
      <c r="H4" s="5"/>
    </row>
    <row r="5" customFormat="false" ht="6" hidden="false" customHeight="true" outlineLevel="0" collapsed="false">
      <c r="B5" s="3"/>
      <c r="C5" s="3"/>
    </row>
    <row r="6" customFormat="false" ht="19.5" hidden="false" customHeight="true" outlineLevel="0" collapsed="false">
      <c r="B6" s="6" t="s">
        <v>4</v>
      </c>
      <c r="C6" s="6"/>
      <c r="E6" s="7" t="s">
        <v>5</v>
      </c>
      <c r="F6" s="7"/>
      <c r="G6" s="7"/>
      <c r="H6" s="7"/>
    </row>
    <row r="7" customFormat="false" ht="18" hidden="false" customHeight="true" outlineLevel="0" collapsed="false">
      <c r="B7" s="8" t="s">
        <v>6</v>
      </c>
      <c r="C7" s="8"/>
      <c r="E7" s="9" t="s">
        <v>7</v>
      </c>
      <c r="F7" s="9"/>
      <c r="G7" s="10" t="n">
        <v>5</v>
      </c>
      <c r="H7" s="10"/>
    </row>
    <row r="8" customFormat="false" ht="18" hidden="false" customHeight="true" outlineLevel="0" collapsed="false">
      <c r="B8" s="11"/>
      <c r="C8" s="11"/>
      <c r="E8" s="9" t="s">
        <v>8</v>
      </c>
      <c r="F8" s="9"/>
      <c r="G8" s="12" t="n">
        <v>26.8</v>
      </c>
      <c r="H8" s="12"/>
    </row>
    <row r="9" customFormat="false" ht="18" hidden="false" customHeight="true" outlineLevel="0" collapsed="false">
      <c r="B9" s="13"/>
      <c r="C9" s="13"/>
      <c r="E9" s="9" t="s">
        <v>9</v>
      </c>
      <c r="F9" s="9"/>
      <c r="G9" s="14" t="n">
        <v>38</v>
      </c>
      <c r="H9" s="14"/>
    </row>
    <row r="10" customFormat="false" ht="18" hidden="false" customHeight="true" outlineLevel="0" collapsed="false">
      <c r="B10" s="11"/>
      <c r="C10" s="11"/>
      <c r="E10" s="15" t="s">
        <v>10</v>
      </c>
      <c r="F10" s="15"/>
      <c r="G10" s="16" t="n">
        <f aca="false">G9*52</f>
        <v>1976</v>
      </c>
      <c r="H10" s="16"/>
    </row>
    <row r="11" customFormat="false" ht="18" hidden="false" customHeight="true" outlineLevel="0" collapsed="false">
      <c r="B11" s="17" t="s">
        <v>11</v>
      </c>
      <c r="C11" s="17"/>
      <c r="E11" s="9" t="s">
        <v>12</v>
      </c>
      <c r="F11" s="9"/>
      <c r="G11" s="18" t="n">
        <v>0.42</v>
      </c>
      <c r="H11" s="18"/>
    </row>
    <row r="12" customFormat="false" ht="18" hidden="false" customHeight="true" outlineLevel="0" collapsed="false">
      <c r="B12" s="19" t="n">
        <f aca="false">G46</f>
        <v>103.222942739471</v>
      </c>
      <c r="C12" s="19"/>
      <c r="E12" s="15" t="s">
        <v>13</v>
      </c>
      <c r="F12" s="15"/>
      <c r="G12" s="20" t="n">
        <f aca="false">G8*G10*(1+G11)</f>
        <v>75198.656</v>
      </c>
      <c r="H12" s="20"/>
    </row>
    <row r="13" customFormat="false" ht="19.5" hidden="false" customHeight="true" outlineLevel="0" collapsed="false">
      <c r="B13" s="11"/>
      <c r="C13" s="11"/>
      <c r="E13" s="21" t="s">
        <v>14</v>
      </c>
      <c r="F13" s="21"/>
      <c r="G13" s="22" t="n">
        <f aca="false">G12*G7</f>
        <v>375993.28</v>
      </c>
      <c r="H13" s="22"/>
    </row>
    <row r="14" customFormat="false" ht="6" hidden="false" customHeight="true" outlineLevel="0" collapsed="false">
      <c r="B14" s="17" t="s">
        <v>15</v>
      </c>
      <c r="C14" s="17"/>
    </row>
    <row r="15" customFormat="false" ht="19.5" hidden="false" customHeight="true" outlineLevel="0" collapsed="false">
      <c r="B15" s="23" t="n">
        <f aca="false">G44</f>
        <v>89.7590806430185</v>
      </c>
      <c r="C15" s="23"/>
      <c r="E15" s="7" t="s">
        <v>16</v>
      </c>
      <c r="F15" s="7"/>
      <c r="G15" s="7"/>
      <c r="H15" s="7"/>
    </row>
    <row r="16" customFormat="false" ht="18" hidden="false" customHeight="true" outlineLevel="0" collapsed="false">
      <c r="B16" s="11"/>
      <c r="C16" s="11"/>
      <c r="E16" s="15" t="s">
        <v>10</v>
      </c>
      <c r="F16" s="15"/>
      <c r="G16" s="24" t="n">
        <f aca="false">G10</f>
        <v>1976</v>
      </c>
      <c r="H16" s="24"/>
    </row>
    <row r="17" customFormat="false" ht="18" hidden="false" customHeight="true" outlineLevel="0" collapsed="false">
      <c r="B17" s="17" t="s">
        <v>17</v>
      </c>
      <c r="C17" s="17"/>
      <c r="E17" s="9" t="s">
        <v>18</v>
      </c>
      <c r="F17" s="9"/>
      <c r="G17" s="14" t="n">
        <v>240</v>
      </c>
      <c r="H17" s="14"/>
    </row>
    <row r="18" customFormat="false" ht="18" hidden="false" customHeight="true" outlineLevel="0" collapsed="false">
      <c r="B18" s="23" t="n">
        <f aca="false">G48</f>
        <v>122.835301859971</v>
      </c>
      <c r="C18" s="23"/>
      <c r="E18" s="9" t="s">
        <v>19</v>
      </c>
      <c r="F18" s="9"/>
      <c r="G18" s="14" t="n">
        <v>88</v>
      </c>
      <c r="H18" s="14"/>
    </row>
    <row r="19" customFormat="false" ht="18" hidden="false" customHeight="true" outlineLevel="0" collapsed="false">
      <c r="B19" s="11"/>
      <c r="C19" s="11"/>
      <c r="E19" s="9" t="s">
        <v>20</v>
      </c>
      <c r="F19" s="9"/>
      <c r="G19" s="14" t="n">
        <v>80</v>
      </c>
      <c r="H19" s="14"/>
    </row>
    <row r="20" customFormat="false" ht="18" hidden="false" customHeight="true" outlineLevel="0" collapsed="false">
      <c r="B20" s="25"/>
      <c r="C20" s="25"/>
      <c r="E20" s="9" t="s">
        <v>21</v>
      </c>
      <c r="F20" s="9"/>
      <c r="G20" s="14" t="n">
        <v>24</v>
      </c>
      <c r="H20" s="14"/>
    </row>
    <row r="21" customFormat="false" ht="18" hidden="false" customHeight="true" outlineLevel="0" collapsed="false">
      <c r="B21" s="17" t="s">
        <v>22</v>
      </c>
      <c r="C21" s="17"/>
      <c r="E21" s="15" t="s">
        <v>23</v>
      </c>
      <c r="F21" s="15"/>
      <c r="G21" s="16" t="n">
        <f aca="false">G16-G17-G18-G19-G20</f>
        <v>1544</v>
      </c>
      <c r="H21" s="16"/>
    </row>
    <row r="22" customFormat="false" ht="18" hidden="false" customHeight="true" outlineLevel="0" collapsed="false">
      <c r="B22" s="26" t="s">
        <v>24</v>
      </c>
      <c r="C22" s="27" t="n">
        <f aca="false">G44*1.1</f>
        <v>98.7349887073203</v>
      </c>
      <c r="E22" s="9" t="s">
        <v>25</v>
      </c>
      <c r="F22" s="9"/>
      <c r="G22" s="18" t="n">
        <v>0.78</v>
      </c>
      <c r="H22" s="18"/>
    </row>
    <row r="23" customFormat="false" ht="18" hidden="false" customHeight="true" outlineLevel="0" collapsed="false">
      <c r="B23" s="26" t="s">
        <v>26</v>
      </c>
      <c r="C23" s="27" t="n">
        <f aca="false">G44*1.12</f>
        <v>100.530170320181</v>
      </c>
      <c r="E23" s="15" t="s">
        <v>27</v>
      </c>
      <c r="F23" s="15"/>
      <c r="G23" s="16" t="n">
        <f aca="false">G21*G22</f>
        <v>1204.32</v>
      </c>
      <c r="H23" s="16"/>
    </row>
    <row r="24" customFormat="false" ht="19.5" hidden="false" customHeight="true" outlineLevel="0" collapsed="false">
      <c r="B24" s="26" t="s">
        <v>28</v>
      </c>
      <c r="C24" s="27" t="n">
        <f aca="false">G44*1.15</f>
        <v>103.222942739471</v>
      </c>
      <c r="E24" s="21" t="s">
        <v>29</v>
      </c>
      <c r="F24" s="21"/>
      <c r="G24" s="28" t="n">
        <f aca="false">G23*G7</f>
        <v>6021.6</v>
      </c>
      <c r="H24" s="28"/>
    </row>
    <row r="25" customFormat="false" ht="6" hidden="false" customHeight="true" outlineLevel="0" collapsed="false">
      <c r="B25" s="26" t="s">
        <v>30</v>
      </c>
      <c r="C25" s="27" t="n">
        <f aca="false">G44*1.2</f>
        <v>107.710896771622</v>
      </c>
    </row>
    <row r="26" customFormat="false" ht="19.5" hidden="false" customHeight="true" outlineLevel="0" collapsed="false">
      <c r="B26" s="11"/>
      <c r="C26" s="11"/>
      <c r="E26" s="7" t="s">
        <v>31</v>
      </c>
      <c r="F26" s="7"/>
      <c r="G26" s="7"/>
      <c r="H26" s="7"/>
    </row>
    <row r="27" customFormat="false" ht="16.5" hidden="false" customHeight="true" outlineLevel="0" collapsed="false">
      <c r="B27" s="25"/>
      <c r="C27" s="25"/>
      <c r="E27" s="9" t="s">
        <v>32</v>
      </c>
      <c r="F27" s="9"/>
      <c r="G27" s="29" t="n">
        <v>18000</v>
      </c>
      <c r="H27" s="29"/>
    </row>
    <row r="28" customFormat="false" ht="16.5" hidden="false" customHeight="true" outlineLevel="0" collapsed="false">
      <c r="B28" s="17" t="s">
        <v>33</v>
      </c>
      <c r="C28" s="17"/>
      <c r="E28" s="9" t="s">
        <v>34</v>
      </c>
      <c r="F28" s="9"/>
      <c r="G28" s="29" t="n">
        <v>34500</v>
      </c>
      <c r="H28" s="29"/>
    </row>
    <row r="29" customFormat="false" ht="16.5" hidden="false" customHeight="true" outlineLevel="0" collapsed="false">
      <c r="B29" s="8" t="s">
        <v>35</v>
      </c>
      <c r="C29" s="8"/>
      <c r="E29" s="9" t="s">
        <v>36</v>
      </c>
      <c r="F29" s="9"/>
      <c r="G29" s="29" t="n">
        <v>6600</v>
      </c>
      <c r="H29" s="29"/>
    </row>
    <row r="30" customFormat="false" ht="16.5" hidden="false" customHeight="true" outlineLevel="0" collapsed="false">
      <c r="B30" s="30" t="n">
        <f aca="false">G24</f>
        <v>6021.6</v>
      </c>
      <c r="C30" s="30"/>
      <c r="E30" s="9" t="s">
        <v>37</v>
      </c>
      <c r="F30" s="9"/>
      <c r="G30" s="29" t="n">
        <v>9500</v>
      </c>
      <c r="H30" s="29"/>
    </row>
    <row r="31" customFormat="false" ht="16.5" hidden="false" customHeight="true" outlineLevel="0" collapsed="false">
      <c r="B31" s="8" t="s">
        <v>38</v>
      </c>
      <c r="C31" s="8"/>
      <c r="E31" s="9" t="s">
        <v>39</v>
      </c>
      <c r="F31" s="9"/>
      <c r="G31" s="29" t="n">
        <v>5400</v>
      </c>
      <c r="H31" s="29"/>
    </row>
    <row r="32" customFormat="false" ht="16.5" hidden="false" customHeight="true" outlineLevel="0" collapsed="false">
      <c r="B32" s="31" t="n">
        <f aca="false">G13</f>
        <v>375993.28</v>
      </c>
      <c r="C32" s="31"/>
      <c r="E32" s="9" t="s">
        <v>40</v>
      </c>
      <c r="F32" s="9"/>
      <c r="G32" s="29" t="n">
        <v>6000</v>
      </c>
      <c r="H32" s="29"/>
    </row>
    <row r="33" customFormat="false" ht="16.5" hidden="false" customHeight="true" outlineLevel="0" collapsed="false">
      <c r="B33" s="8" t="s">
        <v>41</v>
      </c>
      <c r="C33" s="8"/>
      <c r="E33" s="9" t="s">
        <v>42</v>
      </c>
      <c r="F33" s="9"/>
      <c r="G33" s="29" t="n">
        <v>5200</v>
      </c>
      <c r="H33" s="29"/>
    </row>
    <row r="34" customFormat="false" ht="16.5" hidden="false" customHeight="true" outlineLevel="0" collapsed="false">
      <c r="B34" s="31" t="n">
        <f aca="false">G37</f>
        <v>164500</v>
      </c>
      <c r="C34" s="31"/>
      <c r="E34" s="9" t="s">
        <v>43</v>
      </c>
      <c r="F34" s="9"/>
      <c r="G34" s="29" t="n">
        <v>4300</v>
      </c>
      <c r="H34" s="29"/>
    </row>
    <row r="35" customFormat="false" ht="16.5" hidden="false" customHeight="true" outlineLevel="0" collapsed="false">
      <c r="B35" s="8" t="s">
        <v>44</v>
      </c>
      <c r="C35" s="8"/>
      <c r="E35" s="9" t="s">
        <v>45</v>
      </c>
      <c r="F35" s="9"/>
      <c r="G35" s="29" t="n">
        <v>72000</v>
      </c>
      <c r="H35" s="29"/>
    </row>
    <row r="36" customFormat="false" ht="16.5" hidden="false" customHeight="true" outlineLevel="0" collapsed="false">
      <c r="B36" s="32" t="n">
        <f aca="false">G7</f>
        <v>5</v>
      </c>
      <c r="C36" s="32"/>
      <c r="E36" s="9" t="s">
        <v>46</v>
      </c>
      <c r="F36" s="9"/>
      <c r="G36" s="29" t="n">
        <v>3000</v>
      </c>
      <c r="H36" s="29"/>
    </row>
    <row r="37" customFormat="false" ht="19.5" hidden="false" customHeight="true" outlineLevel="0" collapsed="false">
      <c r="B37" s="11"/>
      <c r="C37" s="11"/>
      <c r="E37" s="21" t="s">
        <v>47</v>
      </c>
      <c r="F37" s="21"/>
      <c r="G37" s="33" t="n">
        <f aca="false">SUM(G27:G36)</f>
        <v>164500</v>
      </c>
      <c r="H37" s="33"/>
    </row>
    <row r="38" customFormat="false" ht="6" hidden="false" customHeight="true" outlineLevel="0" collapsed="false">
      <c r="B38" s="25"/>
      <c r="C38" s="25"/>
    </row>
    <row r="39" customFormat="false" ht="19.5" hidden="false" customHeight="true" outlineLevel="0" collapsed="false">
      <c r="B39" s="11"/>
      <c r="C39" s="11"/>
      <c r="E39" s="7" t="s">
        <v>48</v>
      </c>
      <c r="F39" s="7"/>
      <c r="G39" s="7"/>
      <c r="H39" s="7"/>
    </row>
    <row r="40" customFormat="false" ht="18" hidden="false" customHeight="true" outlineLevel="0" collapsed="false">
      <c r="B40" s="34" t="s">
        <v>49</v>
      </c>
      <c r="C40" s="34"/>
      <c r="E40" s="15" t="s">
        <v>14</v>
      </c>
      <c r="F40" s="15"/>
      <c r="G40" s="35" t="n">
        <f aca="false">G13</f>
        <v>375993.28</v>
      </c>
      <c r="H40" s="35"/>
    </row>
    <row r="41" customFormat="false" ht="18" hidden="false" customHeight="true" outlineLevel="0" collapsed="false">
      <c r="B41" s="34"/>
      <c r="C41" s="34"/>
      <c r="E41" s="15" t="s">
        <v>50</v>
      </c>
      <c r="F41" s="15"/>
      <c r="G41" s="35" t="n">
        <f aca="false">G37</f>
        <v>164500</v>
      </c>
      <c r="H41" s="35"/>
    </row>
    <row r="42" customFormat="false" ht="18" hidden="false" customHeight="true" outlineLevel="0" collapsed="false">
      <c r="B42" s="34"/>
      <c r="C42" s="34"/>
      <c r="E42" s="15" t="s">
        <v>51</v>
      </c>
      <c r="F42" s="15"/>
      <c r="G42" s="20" t="n">
        <f aca="false">G40+G41</f>
        <v>540493.28</v>
      </c>
      <c r="H42" s="20"/>
    </row>
    <row r="43" customFormat="false" ht="18" hidden="false" customHeight="true" outlineLevel="0" collapsed="false">
      <c r="B43" s="34"/>
      <c r="C43" s="34"/>
      <c r="E43" s="15" t="s">
        <v>52</v>
      </c>
      <c r="F43" s="15"/>
      <c r="G43" s="24" t="n">
        <f aca="false">G24</f>
        <v>6021.6</v>
      </c>
      <c r="H43" s="24"/>
    </row>
    <row r="44" customFormat="false" ht="18" hidden="false" customHeight="true" outlineLevel="0" collapsed="false">
      <c r="B44" s="11"/>
      <c r="C44" s="11"/>
      <c r="E44" s="15" t="s">
        <v>53</v>
      </c>
      <c r="F44" s="15"/>
      <c r="G44" s="20" t="n">
        <f aca="false">IFERROR(G42/G43,0)</f>
        <v>89.7590806430185</v>
      </c>
      <c r="H44" s="20"/>
    </row>
    <row r="45" customFormat="false" ht="18" hidden="false" customHeight="true" outlineLevel="0" collapsed="false">
      <c r="B45" s="11"/>
      <c r="C45" s="11"/>
      <c r="E45" s="9" t="s">
        <v>54</v>
      </c>
      <c r="F45" s="9"/>
      <c r="G45" s="18" t="n">
        <v>0.15</v>
      </c>
      <c r="H45" s="18"/>
    </row>
    <row r="46" customFormat="false" ht="24" hidden="false" customHeight="true" outlineLevel="0" collapsed="false">
      <c r="B46" s="11"/>
      <c r="C46" s="11"/>
      <c r="E46" s="36" t="s">
        <v>55</v>
      </c>
      <c r="F46" s="36"/>
      <c r="G46" s="37" t="n">
        <f aca="false">G44*(1+G45)</f>
        <v>103.222942739471</v>
      </c>
      <c r="H46" s="37"/>
    </row>
    <row r="47" customFormat="false" ht="18" hidden="false" customHeight="true" outlineLevel="0" collapsed="false">
      <c r="B47" s="11"/>
      <c r="C47" s="11"/>
      <c r="E47" s="9" t="s">
        <v>56</v>
      </c>
      <c r="F47" s="9"/>
      <c r="G47" s="18" t="n">
        <v>0.19</v>
      </c>
      <c r="H47" s="18"/>
    </row>
    <row r="48" customFormat="false" ht="19.5" hidden="false" customHeight="true" outlineLevel="0" collapsed="false">
      <c r="B48" s="11"/>
      <c r="C48" s="11"/>
      <c r="E48" s="21" t="s">
        <v>57</v>
      </c>
      <c r="F48" s="21"/>
      <c r="G48" s="22" t="n">
        <f aca="false">G46*(1+G47)</f>
        <v>122.835301859971</v>
      </c>
      <c r="H48" s="22"/>
    </row>
    <row r="49" customFormat="false" ht="6" hidden="false" customHeight="true" outlineLevel="0" collapsed="false">
      <c r="B49" s="38" t="s">
        <v>58</v>
      </c>
      <c r="C49" s="38"/>
    </row>
    <row r="50" customFormat="false" ht="24" hidden="false" customHeight="true" outlineLevel="0" collapsed="false">
      <c r="B50" s="38" t="s">
        <v>59</v>
      </c>
      <c r="C50" s="38"/>
      <c r="E50" s="39" t="s">
        <v>60</v>
      </c>
      <c r="F50" s="39"/>
      <c r="G50" s="39"/>
      <c r="H50" s="39"/>
    </row>
  </sheetData>
  <mergeCells count="102">
    <mergeCell ref="B2:C2"/>
    <mergeCell ref="E2:H2"/>
    <mergeCell ref="B3:C5"/>
    <mergeCell ref="E3:H3"/>
    <mergeCell ref="B6:C6"/>
    <mergeCell ref="E6:H6"/>
    <mergeCell ref="B7:C7"/>
    <mergeCell ref="E7:F7"/>
    <mergeCell ref="G7:H7"/>
    <mergeCell ref="E8:F8"/>
    <mergeCell ref="G8:H8"/>
    <mergeCell ref="E9:F9"/>
    <mergeCell ref="G9:H9"/>
    <mergeCell ref="E10:F10"/>
    <mergeCell ref="G10:H10"/>
    <mergeCell ref="B11:C11"/>
    <mergeCell ref="E11:F11"/>
    <mergeCell ref="G11:H11"/>
    <mergeCell ref="B12:C12"/>
    <mergeCell ref="E12:F12"/>
    <mergeCell ref="G12:H12"/>
    <mergeCell ref="E13:F13"/>
    <mergeCell ref="G13:H13"/>
    <mergeCell ref="B14:C14"/>
    <mergeCell ref="B15:C15"/>
    <mergeCell ref="E15:H15"/>
    <mergeCell ref="E16:F16"/>
    <mergeCell ref="G16:H16"/>
    <mergeCell ref="B17:C17"/>
    <mergeCell ref="E17:F17"/>
    <mergeCell ref="G17:H17"/>
    <mergeCell ref="B18:C18"/>
    <mergeCell ref="E18:F18"/>
    <mergeCell ref="G18:H18"/>
    <mergeCell ref="E19:F19"/>
    <mergeCell ref="G19:H19"/>
    <mergeCell ref="E20:F20"/>
    <mergeCell ref="G20:H20"/>
    <mergeCell ref="B21:C21"/>
    <mergeCell ref="E21:F21"/>
    <mergeCell ref="G21:H21"/>
    <mergeCell ref="E22:F22"/>
    <mergeCell ref="G22:H22"/>
    <mergeCell ref="E23:F23"/>
    <mergeCell ref="G23:H23"/>
    <mergeCell ref="E24:F24"/>
    <mergeCell ref="G24:H24"/>
    <mergeCell ref="E26:H26"/>
    <mergeCell ref="E27:F27"/>
    <mergeCell ref="G27:H27"/>
    <mergeCell ref="B28:C28"/>
    <mergeCell ref="E28:F28"/>
    <mergeCell ref="G28:H28"/>
    <mergeCell ref="B29:C29"/>
    <mergeCell ref="E29:F29"/>
    <mergeCell ref="G29:H29"/>
    <mergeCell ref="B30:C30"/>
    <mergeCell ref="E30:F30"/>
    <mergeCell ref="G30:H30"/>
    <mergeCell ref="B31:C31"/>
    <mergeCell ref="E31:F31"/>
    <mergeCell ref="G31:H31"/>
    <mergeCell ref="B32:C32"/>
    <mergeCell ref="E32:F32"/>
    <mergeCell ref="G32:H32"/>
    <mergeCell ref="B33:C33"/>
    <mergeCell ref="E33:F33"/>
    <mergeCell ref="G33:H33"/>
    <mergeCell ref="B34:C34"/>
    <mergeCell ref="E34:F34"/>
    <mergeCell ref="G34:H34"/>
    <mergeCell ref="B35:C35"/>
    <mergeCell ref="E35:F35"/>
    <mergeCell ref="G35:H35"/>
    <mergeCell ref="B36:C36"/>
    <mergeCell ref="E36:F36"/>
    <mergeCell ref="G36:H36"/>
    <mergeCell ref="E37:F37"/>
    <mergeCell ref="G37:H37"/>
    <mergeCell ref="E39:H39"/>
    <mergeCell ref="B40:C43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B49:C49"/>
    <mergeCell ref="B50:C50"/>
    <mergeCell ref="E50:H5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5" min="4" style="0" width="9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9" min="9" style="0" width="1.51"/>
  </cols>
  <sheetData>
    <row r="2" customFormat="false" ht="15.75" hidden="false" customHeight="true" outlineLevel="0" collapsed="false">
      <c r="B2" s="1" t="s">
        <v>61</v>
      </c>
      <c r="C2" s="1"/>
      <c r="D2" s="1"/>
      <c r="E2" s="1"/>
      <c r="F2" s="1"/>
      <c r="G2" s="40" t="s">
        <v>62</v>
      </c>
      <c r="H2" s="40"/>
    </row>
    <row r="3" customFormat="false" ht="18" hidden="false" customHeight="true" outlineLevel="0" collapsed="false">
      <c r="B3" s="41" t="s">
        <v>63</v>
      </c>
      <c r="C3" s="41"/>
      <c r="D3" s="41"/>
      <c r="E3" s="41"/>
      <c r="F3" s="41"/>
      <c r="G3" s="42" t="s">
        <v>64</v>
      </c>
      <c r="H3" s="42"/>
    </row>
    <row r="4" customFormat="false" ht="15.75" hidden="false" customHeight="true" outlineLevel="0" collapsed="false">
      <c r="B4" s="41"/>
      <c r="C4" s="41"/>
      <c r="D4" s="41"/>
      <c r="E4" s="41"/>
      <c r="F4" s="41"/>
      <c r="G4" s="43" t="s">
        <v>65</v>
      </c>
      <c r="H4" s="43"/>
    </row>
    <row r="5" customFormat="false" ht="3" hidden="false" customHeight="true" outlineLevel="0" collapsed="false">
      <c r="B5" s="13"/>
      <c r="C5" s="13"/>
      <c r="D5" s="13"/>
      <c r="E5" s="13"/>
      <c r="F5" s="13"/>
      <c r="G5" s="13"/>
      <c r="H5" s="13"/>
    </row>
    <row r="6" customFormat="false" ht="6" hidden="false" customHeight="true" outlineLevel="0" collapsed="false"/>
    <row r="7" customFormat="false" ht="12.75" hidden="false" customHeight="true" outlineLevel="0" collapsed="false">
      <c r="B7" s="44" t="s">
        <v>66</v>
      </c>
      <c r="C7" s="44"/>
      <c r="D7" s="44" t="s">
        <v>67</v>
      </c>
      <c r="E7" s="44"/>
      <c r="F7" s="44"/>
      <c r="G7" s="44" t="s">
        <v>68</v>
      </c>
      <c r="H7" s="44"/>
    </row>
    <row r="8" customFormat="false" ht="18" hidden="false" customHeight="true" outlineLevel="0" collapsed="false">
      <c r="B8" s="45" t="s">
        <v>69</v>
      </c>
      <c r="C8" s="45"/>
      <c r="D8" s="45" t="s">
        <v>70</v>
      </c>
      <c r="E8" s="45"/>
      <c r="F8" s="45"/>
      <c r="G8" s="45" t="s">
        <v>71</v>
      </c>
      <c r="H8" s="45"/>
    </row>
    <row r="9" customFormat="false" ht="7.5" hidden="false" customHeight="true" outlineLevel="0" collapsed="false"/>
    <row r="10" customFormat="false" ht="15" hidden="false" customHeight="true" outlineLevel="0" collapsed="false">
      <c r="B10" s="46" t="s">
        <v>72</v>
      </c>
      <c r="C10" s="46"/>
      <c r="D10" s="46"/>
      <c r="F10" s="47" t="s">
        <v>73</v>
      </c>
      <c r="G10" s="47"/>
      <c r="H10" s="47"/>
    </row>
    <row r="11" customFormat="false" ht="24" hidden="false" customHeight="true" outlineLevel="0" collapsed="false">
      <c r="B11" s="48" t="n">
        <f aca="false">H36</f>
        <v>15071.9554191577</v>
      </c>
      <c r="C11" s="48"/>
      <c r="D11" s="48"/>
      <c r="F11" s="49" t="n">
        <f aca="false">H38</f>
        <v>17935.6269487977</v>
      </c>
      <c r="G11" s="49"/>
      <c r="H11" s="49"/>
    </row>
    <row r="12" customFormat="false" ht="7.5" hidden="false" customHeight="true" outlineLevel="0" collapsed="false"/>
    <row r="13" customFormat="false" ht="19.5" hidden="false" customHeight="true" outlineLevel="0" collapsed="false">
      <c r="B13" s="7" t="s">
        <v>74</v>
      </c>
      <c r="C13" s="7"/>
      <c r="D13" s="7"/>
      <c r="E13" s="7"/>
      <c r="F13" s="7"/>
      <c r="G13" s="7"/>
      <c r="H13" s="7"/>
    </row>
    <row r="14" customFormat="false" ht="18" hidden="false" customHeight="true" outlineLevel="0" collapsed="false">
      <c r="B14" s="50" t="s">
        <v>75</v>
      </c>
      <c r="C14" s="51" t="s">
        <v>76</v>
      </c>
      <c r="D14" s="52" t="s">
        <v>77</v>
      </c>
      <c r="E14" s="52" t="s">
        <v>78</v>
      </c>
      <c r="F14" s="53" t="s">
        <v>79</v>
      </c>
      <c r="G14" s="52" t="s">
        <v>80</v>
      </c>
      <c r="H14" s="54" t="s">
        <v>81</v>
      </c>
    </row>
    <row r="15" customFormat="false" ht="16.5" hidden="false" customHeight="true" outlineLevel="0" collapsed="false">
      <c r="B15" s="55" t="n">
        <v>1</v>
      </c>
      <c r="C15" s="15" t="s">
        <v>82</v>
      </c>
      <c r="D15" s="56" t="n">
        <v>120</v>
      </c>
      <c r="E15" s="57" t="s">
        <v>83</v>
      </c>
      <c r="F15" s="58" t="n">
        <v>14.8</v>
      </c>
      <c r="G15" s="59" t="n">
        <v>0.18</v>
      </c>
      <c r="H15" s="60" t="n">
        <f aca="false">D15*F15*(1+G15)</f>
        <v>2095.68</v>
      </c>
    </row>
    <row r="16" customFormat="false" ht="16.5" hidden="false" customHeight="true" outlineLevel="0" collapsed="false">
      <c r="B16" s="55" t="n">
        <v>2</v>
      </c>
      <c r="C16" s="15" t="s">
        <v>84</v>
      </c>
      <c r="D16" s="56" t="n">
        <v>32</v>
      </c>
      <c r="E16" s="57" t="s">
        <v>83</v>
      </c>
      <c r="F16" s="58" t="n">
        <v>46.5</v>
      </c>
      <c r="G16" s="59" t="n">
        <v>0.18</v>
      </c>
      <c r="H16" s="60" t="n">
        <f aca="false">D16*F16*(1+G16)</f>
        <v>1755.84</v>
      </c>
    </row>
    <row r="17" customFormat="false" ht="16.5" hidden="false" customHeight="true" outlineLevel="0" collapsed="false">
      <c r="B17" s="55" t="n">
        <v>3</v>
      </c>
      <c r="C17" s="15" t="s">
        <v>85</v>
      </c>
      <c r="D17" s="56" t="n">
        <v>1</v>
      </c>
      <c r="E17" s="57" t="s">
        <v>86</v>
      </c>
      <c r="F17" s="58" t="n">
        <v>480</v>
      </c>
      <c r="G17" s="59" t="n">
        <v>0.2</v>
      </c>
      <c r="H17" s="60" t="n">
        <f aca="false">D17*F17*(1+G17)</f>
        <v>576</v>
      </c>
    </row>
    <row r="18" customFormat="false" ht="16.5" hidden="false" customHeight="true" outlineLevel="0" collapsed="false">
      <c r="B18" s="55" t="n">
        <v>4</v>
      </c>
      <c r="C18" s="15" t="s">
        <v>87</v>
      </c>
      <c r="D18" s="56" t="n">
        <v>60</v>
      </c>
      <c r="E18" s="57" t="s">
        <v>88</v>
      </c>
      <c r="F18" s="58" t="n">
        <v>4.2</v>
      </c>
      <c r="G18" s="59" t="n">
        <v>0.15</v>
      </c>
      <c r="H18" s="60" t="n">
        <f aca="false">D18*F18*(1+G18)</f>
        <v>289.8</v>
      </c>
    </row>
    <row r="19" customFormat="false" ht="16.5" hidden="false" customHeight="true" outlineLevel="0" collapsed="false">
      <c r="B19" s="61" t="n">
        <v>5</v>
      </c>
      <c r="C19" s="62" t="s">
        <v>89</v>
      </c>
      <c r="D19" s="63" t="n">
        <v>4</v>
      </c>
      <c r="E19" s="64" t="s">
        <v>90</v>
      </c>
      <c r="F19" s="65" t="n">
        <v>110</v>
      </c>
      <c r="G19" s="66" t="n">
        <v>0.1</v>
      </c>
      <c r="H19" s="67" t="n">
        <f aca="false">D19*F19*(1+G19)</f>
        <v>484</v>
      </c>
    </row>
    <row r="20" customFormat="false" ht="18.75" hidden="false" customHeight="true" outlineLevel="0" collapsed="false">
      <c r="B20" s="68" t="s">
        <v>91</v>
      </c>
      <c r="C20" s="68"/>
      <c r="D20" s="68"/>
      <c r="E20" s="68"/>
      <c r="F20" s="68"/>
      <c r="G20" s="68"/>
      <c r="H20" s="69" t="n">
        <f aca="false">SUM(H15:H19)</f>
        <v>5201.32</v>
      </c>
    </row>
    <row r="21" customFormat="false" ht="6" hidden="false" customHeight="true" outlineLevel="0" collapsed="false"/>
    <row r="22" customFormat="false" ht="19.5" hidden="false" customHeight="true" outlineLevel="0" collapsed="false">
      <c r="B22" s="7" t="s">
        <v>92</v>
      </c>
      <c r="C22" s="7"/>
      <c r="D22" s="7"/>
      <c r="E22" s="7"/>
      <c r="F22" s="7"/>
      <c r="G22" s="7"/>
      <c r="H22" s="7"/>
    </row>
    <row r="23" customFormat="false" ht="18" hidden="false" customHeight="true" outlineLevel="0" collapsed="false">
      <c r="B23" s="50" t="s">
        <v>75</v>
      </c>
      <c r="C23" s="51" t="s">
        <v>93</v>
      </c>
      <c r="D23" s="52" t="s">
        <v>94</v>
      </c>
      <c r="E23" s="52"/>
      <c r="F23" s="53" t="s">
        <v>95</v>
      </c>
      <c r="G23" s="52"/>
      <c r="H23" s="54" t="s">
        <v>81</v>
      </c>
    </row>
    <row r="24" customFormat="false" ht="16.5" hidden="false" customHeight="true" outlineLevel="0" collapsed="false">
      <c r="B24" s="55" t="n">
        <v>1</v>
      </c>
      <c r="C24" s="15" t="s">
        <v>96</v>
      </c>
      <c r="D24" s="70" t="n">
        <v>8</v>
      </c>
      <c r="E24" s="71"/>
      <c r="F24" s="72" t="n">
        <f aca="false">Stundensatz!$G$46</f>
        <v>103.222942739471</v>
      </c>
      <c r="G24" s="71"/>
      <c r="H24" s="60" t="n">
        <f aca="false">D24*F24</f>
        <v>825.78354191577</v>
      </c>
    </row>
    <row r="25" customFormat="false" ht="16.5" hidden="false" customHeight="true" outlineLevel="0" collapsed="false">
      <c r="B25" s="55" t="n">
        <v>2</v>
      </c>
      <c r="C25" s="15" t="s">
        <v>97</v>
      </c>
      <c r="D25" s="70" t="n">
        <v>64</v>
      </c>
      <c r="E25" s="71"/>
      <c r="F25" s="72" t="n">
        <f aca="false">Stundensatz!$G$46</f>
        <v>103.222942739471</v>
      </c>
      <c r="G25" s="71"/>
      <c r="H25" s="60" t="n">
        <f aca="false">D25*F25</f>
        <v>6606.26833532616</v>
      </c>
    </row>
    <row r="26" customFormat="false" ht="16.5" hidden="false" customHeight="true" outlineLevel="0" collapsed="false">
      <c r="B26" s="61" t="n">
        <v>3</v>
      </c>
      <c r="C26" s="62" t="s">
        <v>98</v>
      </c>
      <c r="D26" s="73" t="n">
        <v>8</v>
      </c>
      <c r="E26" s="74"/>
      <c r="F26" s="75" t="n">
        <f aca="false">Stundensatz!$G$46</f>
        <v>103.222942739471</v>
      </c>
      <c r="G26" s="74"/>
      <c r="H26" s="67" t="n">
        <f aca="false">D26*F26</f>
        <v>825.78354191577</v>
      </c>
    </row>
    <row r="27" customFormat="false" ht="18.75" hidden="false" customHeight="true" outlineLevel="0" collapsed="false">
      <c r="B27" s="76" t="s">
        <v>99</v>
      </c>
      <c r="C27" s="76"/>
      <c r="D27" s="77" t="n">
        <f aca="false">SUM(D24:D26)</f>
        <v>80</v>
      </c>
      <c r="E27" s="68" t="s">
        <v>100</v>
      </c>
      <c r="F27" s="68"/>
      <c r="G27" s="68"/>
      <c r="H27" s="69" t="n">
        <f aca="false">SUM(H24:H26)</f>
        <v>8257.8354191577</v>
      </c>
    </row>
    <row r="28" customFormat="false" ht="6" hidden="false" customHeight="true" outlineLevel="0" collapsed="false"/>
    <row r="29" customFormat="false" ht="19.5" hidden="false" customHeight="true" outlineLevel="0" collapsed="false">
      <c r="B29" s="7" t="s">
        <v>101</v>
      </c>
      <c r="C29" s="7"/>
      <c r="D29" s="7"/>
      <c r="E29" s="7"/>
      <c r="F29" s="7"/>
      <c r="G29" s="7"/>
      <c r="H29" s="7"/>
    </row>
    <row r="30" customFormat="false" ht="18" hidden="false" customHeight="true" outlineLevel="0" collapsed="false">
      <c r="B30" s="50" t="s">
        <v>75</v>
      </c>
      <c r="C30" s="51" t="s">
        <v>76</v>
      </c>
      <c r="D30" s="52"/>
      <c r="E30" s="52"/>
      <c r="F30" s="53" t="s">
        <v>102</v>
      </c>
      <c r="G30" s="52" t="s">
        <v>80</v>
      </c>
      <c r="H30" s="54" t="s">
        <v>81</v>
      </c>
    </row>
    <row r="31" customFormat="false" ht="16.5" hidden="false" customHeight="true" outlineLevel="0" collapsed="false">
      <c r="B31" s="55" t="n">
        <v>1</v>
      </c>
      <c r="C31" s="15" t="s">
        <v>103</v>
      </c>
      <c r="D31" s="71"/>
      <c r="E31" s="71"/>
      <c r="F31" s="58" t="n">
        <v>1200</v>
      </c>
      <c r="G31" s="59" t="n">
        <v>0.12</v>
      </c>
      <c r="H31" s="60" t="n">
        <f aca="false">F31*(1+G31)</f>
        <v>1344</v>
      </c>
    </row>
    <row r="32" customFormat="false" ht="16.5" hidden="false" customHeight="true" outlineLevel="0" collapsed="false">
      <c r="B32" s="61" t="n">
        <v>2</v>
      </c>
      <c r="C32" s="62" t="s">
        <v>104</v>
      </c>
      <c r="D32" s="74"/>
      <c r="E32" s="74"/>
      <c r="F32" s="65" t="n">
        <v>240</v>
      </c>
      <c r="G32" s="66" t="n">
        <v>0.12</v>
      </c>
      <c r="H32" s="67" t="n">
        <f aca="false">F32*(1+G32)</f>
        <v>268.8</v>
      </c>
    </row>
    <row r="33" customFormat="false" ht="18.75" hidden="false" customHeight="true" outlineLevel="0" collapsed="false">
      <c r="B33" s="68" t="s">
        <v>105</v>
      </c>
      <c r="C33" s="68"/>
      <c r="D33" s="68"/>
      <c r="E33" s="68"/>
      <c r="F33" s="68"/>
      <c r="G33" s="68"/>
      <c r="H33" s="69" t="n">
        <f aca="false">SUM(H31:H32)</f>
        <v>1612.8</v>
      </c>
    </row>
    <row r="34" customFormat="false" ht="7.5" hidden="false" customHeight="true" outlineLevel="0" collapsed="false"/>
    <row r="35" customFormat="false" ht="19.5" hidden="false" customHeight="true" outlineLevel="0" collapsed="false">
      <c r="B35" s="7" t="s">
        <v>106</v>
      </c>
      <c r="C35" s="7"/>
      <c r="D35" s="7"/>
      <c r="E35" s="7"/>
      <c r="F35" s="7"/>
      <c r="G35" s="7"/>
      <c r="H35" s="7"/>
    </row>
    <row r="36" customFormat="false" ht="18.75" hidden="false" customHeight="true" outlineLevel="0" collapsed="false">
      <c r="B36" s="78" t="s">
        <v>107</v>
      </c>
      <c r="C36" s="78"/>
      <c r="D36" s="78"/>
      <c r="E36" s="78"/>
      <c r="F36" s="78"/>
      <c r="G36" s="78"/>
      <c r="H36" s="79" t="n">
        <f aca="false">H20+H27+H33</f>
        <v>15071.9554191577</v>
      </c>
    </row>
    <row r="37" customFormat="false" ht="18.75" hidden="false" customHeight="true" outlineLevel="0" collapsed="false">
      <c r="B37" s="80" t="s">
        <v>108</v>
      </c>
      <c r="C37" s="80"/>
      <c r="D37" s="80"/>
      <c r="E37" s="80"/>
      <c r="F37" s="80"/>
      <c r="G37" s="80"/>
      <c r="H37" s="81" t="n">
        <f aca="false">H36*Stundensatz!$G$47</f>
        <v>2863.67152963996</v>
      </c>
    </row>
    <row r="38" customFormat="false" ht="21.75" hidden="false" customHeight="true" outlineLevel="0" collapsed="false">
      <c r="B38" s="82" t="s">
        <v>109</v>
      </c>
      <c r="C38" s="82"/>
      <c r="D38" s="82"/>
      <c r="E38" s="82"/>
      <c r="F38" s="82"/>
      <c r="G38" s="82"/>
      <c r="H38" s="83" t="n">
        <f aca="false">H36*(1+Stundensatz!$G$47)</f>
        <v>17935.6269487977</v>
      </c>
    </row>
    <row r="39" customFormat="false" ht="7.5" hidden="false" customHeight="true" outlineLevel="0" collapsed="false"/>
    <row r="40" customFormat="false" ht="13.5" hidden="false" customHeight="true" outlineLevel="0" collapsed="false">
      <c r="B40" s="44" t="s">
        <v>110</v>
      </c>
      <c r="C40" s="44"/>
      <c r="D40" s="44"/>
      <c r="E40" s="44"/>
      <c r="F40" s="44"/>
      <c r="G40" s="44"/>
      <c r="H40" s="44"/>
    </row>
  </sheetData>
  <mergeCells count="27">
    <mergeCell ref="B2:F2"/>
    <mergeCell ref="G2:H2"/>
    <mergeCell ref="B3:F4"/>
    <mergeCell ref="G3:H3"/>
    <mergeCell ref="G4:H4"/>
    <mergeCell ref="B7:C7"/>
    <mergeCell ref="D7:F7"/>
    <mergeCell ref="G7:H7"/>
    <mergeCell ref="B8:C8"/>
    <mergeCell ref="D8:F8"/>
    <mergeCell ref="G8:H8"/>
    <mergeCell ref="B10:D10"/>
    <mergeCell ref="F10:H10"/>
    <mergeCell ref="B11:D11"/>
    <mergeCell ref="F11:H11"/>
    <mergeCell ref="B13:H13"/>
    <mergeCell ref="B20:G20"/>
    <mergeCell ref="B22:H22"/>
    <mergeCell ref="B27:C27"/>
    <mergeCell ref="E27:G27"/>
    <mergeCell ref="B29:H29"/>
    <mergeCell ref="B33:G33"/>
    <mergeCell ref="B35:H35"/>
    <mergeCell ref="B36:G36"/>
    <mergeCell ref="B37:G37"/>
    <mergeCell ref="B38:G38"/>
    <mergeCell ref="B40:H4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22"/>
    <col collapsed="false" customWidth="true" hidden="false" outlineLevel="0" max="7" min="4" style="0" width="13"/>
    <col collapsed="false" customWidth="true" hidden="false" outlineLevel="0" max="8" min="8" style="0" width="1.51"/>
  </cols>
  <sheetData>
    <row r="2" customFormat="false" ht="15.75" hidden="false" customHeight="true" outlineLevel="0" collapsed="false">
      <c r="B2" s="1" t="s">
        <v>111</v>
      </c>
      <c r="C2" s="1"/>
      <c r="D2" s="1"/>
      <c r="E2" s="1"/>
      <c r="F2" s="1"/>
      <c r="G2" s="1"/>
    </row>
    <row r="3" customFormat="false" ht="18" hidden="false" customHeight="true" outlineLevel="0" collapsed="false">
      <c r="B3" s="41" t="s">
        <v>112</v>
      </c>
      <c r="C3" s="41"/>
      <c r="D3" s="41"/>
      <c r="E3" s="41"/>
      <c r="F3" s="41"/>
      <c r="G3" s="41"/>
    </row>
    <row r="4" customFormat="false" ht="13.5" hidden="false" customHeight="true" outlineLevel="0" collapsed="false">
      <c r="B4" s="41"/>
      <c r="C4" s="41"/>
      <c r="D4" s="41"/>
      <c r="E4" s="41"/>
      <c r="F4" s="41"/>
      <c r="G4" s="41"/>
    </row>
    <row r="5" customFormat="false" ht="3" hidden="false" customHeight="true" outlineLevel="0" collapsed="false">
      <c r="B5" s="13"/>
      <c r="C5" s="13"/>
      <c r="D5" s="13"/>
      <c r="E5" s="13"/>
      <c r="F5" s="13"/>
      <c r="G5" s="13"/>
    </row>
    <row r="6" customFormat="false" ht="7.5" hidden="false" customHeight="true" outlineLevel="0" collapsed="false"/>
    <row r="7" customFormat="false" ht="21.75" hidden="false" customHeight="true" outlineLevel="0" collapsed="false">
      <c r="B7" s="84" t="s">
        <v>113</v>
      </c>
      <c r="C7" s="84"/>
      <c r="D7" s="84"/>
      <c r="E7" s="84"/>
      <c r="F7" s="84"/>
      <c r="G7" s="84"/>
    </row>
    <row r="8" customFormat="false" ht="31.5" hidden="false" customHeight="true" outlineLevel="0" collapsed="false">
      <c r="B8" s="85" t="s">
        <v>114</v>
      </c>
      <c r="C8" s="86" t="s">
        <v>115</v>
      </c>
      <c r="D8" s="87" t="s">
        <v>116</v>
      </c>
      <c r="E8" s="87"/>
      <c r="F8" s="87"/>
      <c r="G8" s="87"/>
    </row>
    <row r="9" customFormat="false" ht="31.5" hidden="false" customHeight="true" outlineLevel="0" collapsed="false">
      <c r="B9" s="85" t="s">
        <v>117</v>
      </c>
      <c r="C9" s="86" t="s">
        <v>118</v>
      </c>
      <c r="D9" s="87" t="s">
        <v>119</v>
      </c>
      <c r="E9" s="87"/>
      <c r="F9" s="87"/>
      <c r="G9" s="87"/>
    </row>
    <row r="10" customFormat="false" ht="31.5" hidden="false" customHeight="true" outlineLevel="0" collapsed="false">
      <c r="B10" s="85" t="s">
        <v>120</v>
      </c>
      <c r="C10" s="86" t="s">
        <v>121</v>
      </c>
      <c r="D10" s="87" t="s">
        <v>122</v>
      </c>
      <c r="E10" s="87"/>
      <c r="F10" s="87"/>
      <c r="G10" s="87"/>
    </row>
    <row r="11" customFormat="false" ht="31.5" hidden="false" customHeight="true" outlineLevel="0" collapsed="false">
      <c r="B11" s="85" t="s">
        <v>123</v>
      </c>
      <c r="C11" s="86" t="s">
        <v>124</v>
      </c>
      <c r="D11" s="87" t="s">
        <v>125</v>
      </c>
      <c r="E11" s="87"/>
      <c r="F11" s="87"/>
      <c r="G11" s="87"/>
    </row>
    <row r="12" customFormat="false" ht="31.5" hidden="false" customHeight="true" outlineLevel="0" collapsed="false">
      <c r="B12" s="85" t="s">
        <v>126</v>
      </c>
      <c r="C12" s="86" t="s">
        <v>127</v>
      </c>
      <c r="D12" s="87" t="s">
        <v>128</v>
      </c>
      <c r="E12" s="87"/>
      <c r="F12" s="87"/>
      <c r="G12" s="87"/>
    </row>
    <row r="14" customFormat="false" ht="21.75" hidden="false" customHeight="true" outlineLevel="0" collapsed="false">
      <c r="B14" s="84" t="s">
        <v>129</v>
      </c>
      <c r="C14" s="84"/>
      <c r="D14" s="84"/>
      <c r="E14" s="84"/>
      <c r="F14" s="84"/>
      <c r="G14" s="84"/>
    </row>
    <row r="15" customFormat="false" ht="19.5" hidden="false" customHeight="true" outlineLevel="0" collapsed="false">
      <c r="B15" s="88"/>
      <c r="C15" s="89" t="s">
        <v>130</v>
      </c>
      <c r="D15" s="87" t="s">
        <v>131</v>
      </c>
      <c r="E15" s="87"/>
      <c r="F15" s="87"/>
      <c r="G15" s="87"/>
    </row>
    <row r="16" customFormat="false" ht="19.5" hidden="false" customHeight="true" outlineLevel="0" collapsed="false">
      <c r="B16" s="90"/>
      <c r="C16" s="89" t="s">
        <v>132</v>
      </c>
      <c r="D16" s="87" t="s">
        <v>133</v>
      </c>
      <c r="E16" s="87"/>
      <c r="F16" s="87"/>
      <c r="G16" s="87"/>
    </row>
    <row r="17" customFormat="false" ht="19.5" hidden="false" customHeight="true" outlineLevel="0" collapsed="false">
      <c r="B17" s="91"/>
      <c r="C17" s="89" t="s">
        <v>134</v>
      </c>
      <c r="D17" s="87" t="s">
        <v>135</v>
      </c>
      <c r="E17" s="87"/>
      <c r="F17" s="87"/>
      <c r="G17" s="87"/>
    </row>
    <row r="18" customFormat="false" ht="19.5" hidden="false" customHeight="true" outlineLevel="0" collapsed="false">
      <c r="B18" s="92"/>
      <c r="C18" s="89" t="s">
        <v>136</v>
      </c>
      <c r="D18" s="87" t="s">
        <v>137</v>
      </c>
      <c r="E18" s="87"/>
      <c r="F18" s="87"/>
      <c r="G18" s="87"/>
    </row>
    <row r="20" customFormat="false" ht="21.75" hidden="false" customHeight="true" outlineLevel="0" collapsed="false">
      <c r="B20" s="84" t="s">
        <v>138</v>
      </c>
      <c r="C20" s="84"/>
      <c r="D20" s="84"/>
      <c r="E20" s="84"/>
      <c r="F20" s="84"/>
      <c r="G20" s="84"/>
    </row>
    <row r="21" customFormat="false" ht="21.75" hidden="false" customHeight="true" outlineLevel="0" collapsed="false">
      <c r="B21" s="71"/>
      <c r="C21" s="89" t="s">
        <v>38</v>
      </c>
      <c r="D21" s="87" t="s">
        <v>139</v>
      </c>
      <c r="E21" s="87"/>
      <c r="F21" s="87"/>
      <c r="G21" s="87"/>
    </row>
    <row r="22" customFormat="false" ht="21.75" hidden="false" customHeight="true" outlineLevel="0" collapsed="false">
      <c r="B22" s="71"/>
      <c r="C22" s="89" t="s">
        <v>140</v>
      </c>
      <c r="D22" s="87" t="s">
        <v>141</v>
      </c>
      <c r="E22" s="87"/>
      <c r="F22" s="87"/>
      <c r="G22" s="87"/>
    </row>
    <row r="23" customFormat="false" ht="21.75" hidden="false" customHeight="true" outlineLevel="0" collapsed="false">
      <c r="B23" s="71"/>
      <c r="C23" s="89" t="s">
        <v>142</v>
      </c>
      <c r="D23" s="87" t="s">
        <v>143</v>
      </c>
      <c r="E23" s="87"/>
      <c r="F23" s="87"/>
      <c r="G23" s="87"/>
    </row>
    <row r="24" customFormat="false" ht="21.75" hidden="false" customHeight="true" outlineLevel="0" collapsed="false">
      <c r="B24" s="71"/>
      <c r="C24" s="89" t="s">
        <v>144</v>
      </c>
      <c r="D24" s="87" t="s">
        <v>145</v>
      </c>
      <c r="E24" s="87"/>
      <c r="F24" s="87"/>
      <c r="G24" s="87"/>
    </row>
    <row r="25" customFormat="false" ht="21.75" hidden="false" customHeight="true" outlineLevel="0" collapsed="false">
      <c r="B25" s="71"/>
      <c r="C25" s="89" t="s">
        <v>146</v>
      </c>
      <c r="D25" s="87" t="s">
        <v>147</v>
      </c>
      <c r="E25" s="87"/>
      <c r="F25" s="87"/>
      <c r="G25" s="87"/>
    </row>
    <row r="26" customFormat="false" ht="21.75" hidden="false" customHeight="true" outlineLevel="0" collapsed="false">
      <c r="B26" s="71"/>
      <c r="C26" s="89" t="s">
        <v>148</v>
      </c>
      <c r="D26" s="87" t="s">
        <v>149</v>
      </c>
      <c r="E26" s="87"/>
      <c r="F26" s="87"/>
      <c r="G26" s="87"/>
    </row>
    <row r="28" customFormat="false" ht="21.75" hidden="false" customHeight="true" outlineLevel="0" collapsed="false">
      <c r="B28" s="84" t="s">
        <v>150</v>
      </c>
      <c r="C28" s="84"/>
      <c r="D28" s="84"/>
      <c r="E28" s="84"/>
      <c r="F28" s="84"/>
      <c r="G28" s="84"/>
    </row>
    <row r="29" customFormat="false" ht="24" hidden="false" customHeight="true" outlineLevel="0" collapsed="false">
      <c r="B29" s="93" t="s">
        <v>151</v>
      </c>
      <c r="C29" s="94" t="s">
        <v>152</v>
      </c>
      <c r="D29" s="94"/>
      <c r="E29" s="94"/>
      <c r="F29" s="94"/>
      <c r="G29" s="94"/>
    </row>
    <row r="30" customFormat="false" ht="24" hidden="false" customHeight="true" outlineLevel="0" collapsed="false">
      <c r="B30" s="93" t="s">
        <v>151</v>
      </c>
      <c r="C30" s="94" t="s">
        <v>153</v>
      </c>
      <c r="D30" s="94"/>
      <c r="E30" s="94"/>
      <c r="F30" s="94"/>
      <c r="G30" s="94"/>
    </row>
    <row r="31" customFormat="false" ht="24" hidden="false" customHeight="true" outlineLevel="0" collapsed="false">
      <c r="B31" s="93" t="s">
        <v>151</v>
      </c>
      <c r="C31" s="94" t="s">
        <v>154</v>
      </c>
      <c r="D31" s="94"/>
      <c r="E31" s="94"/>
      <c r="F31" s="94"/>
      <c r="G31" s="94"/>
    </row>
    <row r="32" customFormat="false" ht="24" hidden="false" customHeight="true" outlineLevel="0" collapsed="false">
      <c r="B32" s="93" t="s">
        <v>151</v>
      </c>
      <c r="C32" s="94" t="s">
        <v>155</v>
      </c>
      <c r="D32" s="94"/>
      <c r="E32" s="94"/>
      <c r="F32" s="94"/>
      <c r="G32" s="94"/>
    </row>
    <row r="33" customFormat="false" ht="24" hidden="false" customHeight="true" outlineLevel="0" collapsed="false">
      <c r="B33" s="93" t="s">
        <v>151</v>
      </c>
      <c r="C33" s="94" t="s">
        <v>156</v>
      </c>
      <c r="D33" s="94"/>
      <c r="E33" s="94"/>
      <c r="F33" s="94"/>
      <c r="G33" s="94"/>
    </row>
  </sheetData>
  <mergeCells count="26">
    <mergeCell ref="B2:G2"/>
    <mergeCell ref="B3:G4"/>
    <mergeCell ref="B7:G7"/>
    <mergeCell ref="D8:G8"/>
    <mergeCell ref="D9:G9"/>
    <mergeCell ref="D10:G10"/>
    <mergeCell ref="D11:G11"/>
    <mergeCell ref="D12:G12"/>
    <mergeCell ref="B14:G14"/>
    <mergeCell ref="D15:G15"/>
    <mergeCell ref="D16:G16"/>
    <mergeCell ref="D17:G17"/>
    <mergeCell ref="D18:G18"/>
    <mergeCell ref="B20:G20"/>
    <mergeCell ref="D21:G21"/>
    <mergeCell ref="D22:G22"/>
    <mergeCell ref="D23:G23"/>
    <mergeCell ref="D24:G24"/>
    <mergeCell ref="D25:G25"/>
    <mergeCell ref="D26:G26"/>
    <mergeCell ref="B28:G28"/>
    <mergeCell ref="C29:G29"/>
    <mergeCell ref="C30:G30"/>
    <mergeCell ref="C31:G31"/>
    <mergeCell ref="C32:G32"/>
    <mergeCell ref="C33:G3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2026-10-09T11:48:13Z</dcterms:created>
  <dc:creator>openpyxl</dc:creator>
  <dc:description/>
  <dc:language>en-US</dc:language>
  <cp:lastModifiedBy/>
  <dcterms:modified xsi:type="dcterms:W3CDTF">2026-10-09T11:48:13Z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