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satz" sheetId="1" state="visible" r:id="rId3"/>
    <sheet name="Angebotskalkulation" sheetId="2" state="visible" r:id="rId4"/>
    <sheet name="Anleitung" sheetId="3" state="visible" r:id="rId5"/>
  </sheets>
  <definedNames>
    <definedName function="false" hidden="false" localSheetId="1" name="_xlnm.Print_Area" vbProcedure="false">Angebotskalkulation!$A$1:$I$41</definedName>
    <definedName function="false" hidden="false" localSheetId="2" name="_xlnm.Print_Area" vbProcedure="false">Anleitung!$A$1:$H$34</definedName>
    <definedName function="false" hidden="false" localSheetId="0" name="_xlnm.Print_Area" vbProcedure="false">Stundensatz!$A$1:$H$60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<sst xmlns="http://schemas.openxmlformats.org/spreadsheetml/2006/main" count="165" uniqueCount="149">
  <si>
    <t xml:space="preserve">HANDWERKSKALKULATION · GESCHÄFTSJAHR 2026</t>
  </si>
  <si>
    <t xml:space="preserve">Stundenverrechnungssatz</t>
  </si>
  <si>
    <t xml:space="preserve">Stand: 2026</t>
  </si>
  <si>
    <t xml:space="preserve">Nordbau Handwerk GmbH  ·  Ausbau &amp; Montage  ·  Gewerbestraße 8, 30159 Hannover</t>
  </si>
  <si>
    <t xml:space="preserve">SELBSTKOSTEN JE STUNDE</t>
  </si>
  <si>
    <t xml:space="preserve">STUNDENVERRECHNUNGSSATZ NETTO</t>
  </si>
  <si>
    <t xml:space="preserve">STUNDENSATZ BRUTTO (INKL. MWST.)</t>
  </si>
  <si>
    <t xml:space="preserve">1 · PERSONALKOSTEN (LOHNKOSTEN)</t>
  </si>
  <si>
    <t xml:space="preserve">Anzahl produktive Mitarbeiter</t>
  </si>
  <si>
    <t xml:space="preserve">Ø Bruttostundenlohn</t>
  </si>
  <si>
    <t xml:space="preserve">Wochenarbeitszeit</t>
  </si>
  <si>
    <t xml:space="preserve">× 52 Wochen  →  bezahlte Jahresstunden je MA</t>
  </si>
  <si>
    <t xml:space="preserve">Lohnnebenkosten-Zuschlag (AG-Anteil, Sonderzahlungen)</t>
  </si>
  <si>
    <t xml:space="preserve">Personalkosten je Mitarbeiter / Jahr</t>
  </si>
  <si>
    <t xml:space="preserve">Personalkosten gesamt / Jahr</t>
  </si>
  <si>
    <t xml:space="preserve">2 · PRODUKTIVE STUNDEN</t>
  </si>
  <si>
    <t xml:space="preserve">Bezahlte Jahresstunden je MA</t>
  </si>
  <si>
    <t xml:space="preserve">– Urlaub (≈ 30 Tage)</t>
  </si>
  <si>
    <t xml:space="preserve">– Feiertage (≈ 11 Tage)</t>
  </si>
  <si>
    <t xml:space="preserve">– Krankheit (Ø ≈ 10 Tage)</t>
  </si>
  <si>
    <t xml:space="preserve">– Weiterbildung (≈ 4 Tage)</t>
  </si>
  <si>
    <t xml:space="preserve"> = Anwesenheitsstunden je MA</t>
  </si>
  <si>
    <t xml:space="preserve">× Produktivitätsgrad (abrechenbarer Anteil)</t>
  </si>
  <si>
    <t xml:space="preserve"> = Produktive Stunden je MA</t>
  </si>
  <si>
    <t xml:space="preserve">Produktive Stunden gesamt / Jahr</t>
  </si>
  <si>
    <t xml:space="preserve">3 · GEMEINKOSTEN / JAHR</t>
  </si>
  <si>
    <t xml:space="preserve">Miete Werkstatt &amp; Büro</t>
  </si>
  <si>
    <t xml:space="preserve">Fahrzeuge (Leasing, Versicherung, Kraftstoff)</t>
  </si>
  <si>
    <t xml:space="preserve">Betriebsversicherungen</t>
  </si>
  <si>
    <t xml:space="preserve">Werkzeuge &amp; Maschinen (Abschreibung + Reparatur)</t>
  </si>
  <si>
    <t xml:space="preserve">Software, IT &amp; Telefon</t>
  </si>
  <si>
    <t xml:space="preserve">Steuerberatung &amp; Buchhaltung</t>
  </si>
  <si>
    <t xml:space="preserve">Werbung &amp; Marketing</t>
  </si>
  <si>
    <t xml:space="preserve">Bürokosten &amp; Sonstiges</t>
  </si>
  <si>
    <t xml:space="preserve">Kalkulatorischer Unternehmerlohn</t>
  </si>
  <si>
    <t xml:space="preserve">Kalkulatorische Zinsen</t>
  </si>
  <si>
    <t xml:space="preserve">Summe Gemeinkosten / Jahr</t>
  </si>
  <si>
    <t xml:space="preserve">4 · ERGEBNIS · STUNDENVERRECHNUNGSSATZ</t>
  </si>
  <si>
    <t xml:space="preserve">+ Gemeinkosten gesamt / Jahr</t>
  </si>
  <si>
    <t xml:space="preserve"> = Selbstkosten / Jahr</t>
  </si>
  <si>
    <t xml:space="preserve">÷ Produktive Stunden gesamt / Jahr</t>
  </si>
  <si>
    <t xml:space="preserve"> = Selbstkosten je Stunde</t>
  </si>
  <si>
    <t xml:space="preserve">+ Gewinn &amp; Wagnis</t>
  </si>
  <si>
    <t xml:space="preserve"> = STUNDENVERRECHNUNGSSATZ (NETTO)</t>
  </si>
  <si>
    <t xml:space="preserve">MwSt-Satz</t>
  </si>
  <si>
    <t xml:space="preserve"> = Stundenverrechnungssatz (brutto)</t>
  </si>
  <si>
    <t xml:space="preserve">SZENARIO · GEWINN &amp; WAGNIS</t>
  </si>
  <si>
    <t xml:space="preserve">10 %</t>
  </si>
  <si>
    <t xml:space="preserve">12 %</t>
  </si>
  <si>
    <t xml:space="preserve">15 %</t>
  </si>
  <si>
    <t xml:space="preserve">20 %</t>
  </si>
  <si>
    <t xml:space="preserve">Stundensatz netto je Szenario</t>
  </si>
  <si>
    <t xml:space="preserve">€/Std. (netto, ohne MwSt.)</t>
  </si>
  <si>
    <t xml:space="preserve">Gelb hinterlegte Felder ausfüllen · weiße Felder berechnen sich automatisch · ausführliche Hinweise im Blatt „Anleitung“.</t>
  </si>
  <si>
    <t xml:space="preserve">KALKULATION · ANGEBOT</t>
  </si>
  <si>
    <t xml:space="preserve">Angebotskalkulation</t>
  </si>
  <si>
    <t xml:space="preserve">Angebot-Nr. 2026-0147</t>
  </si>
  <si>
    <t xml:space="preserve">KUNDE</t>
  </si>
  <si>
    <t xml:space="preserve">PROJEKT / LEISTUNG</t>
  </si>
  <si>
    <t xml:space="preserve">DATUM</t>
  </si>
  <si>
    <t xml:space="preserve">Muster Bauherr GmbH</t>
  </si>
  <si>
    <t xml:space="preserve">Beispielauftrag · Ausbau &amp; Montage</t>
  </si>
  <si>
    <t xml:space="preserve">12.03.2026</t>
  </si>
  <si>
    <t xml:space="preserve">A · MATERIALKOSTEN</t>
  </si>
  <si>
    <t xml:space="preserve">POS</t>
  </si>
  <si>
    <t xml:space="preserve">BEZEICHNUNG</t>
  </si>
  <si>
    <t xml:space="preserve">MENGE</t>
  </si>
  <si>
    <t xml:space="preserve">EINHEIT</t>
  </si>
  <si>
    <t xml:space="preserve">EK / EINHEIT</t>
  </si>
  <si>
    <t xml:space="preserve">ZUSCHLAG</t>
  </si>
  <si>
    <t xml:space="preserve">BETRAG</t>
  </si>
  <si>
    <t xml:space="preserve">Hauptmaterial / Grundkomponenten</t>
  </si>
  <si>
    <t xml:space="preserve">Stk</t>
  </si>
  <si>
    <t xml:space="preserve">Zusatzmaterial / Zubehör</t>
  </si>
  <si>
    <t xml:space="preserve">Kleinteile &amp; Befestigung</t>
  </si>
  <si>
    <t xml:space="preserve">Pausch.</t>
  </si>
  <si>
    <t xml:space="preserve">Verbrauchsmaterial</t>
  </si>
  <si>
    <t xml:space="preserve">m</t>
  </si>
  <si>
    <t xml:space="preserve">Mietgerät / Maschinen</t>
  </si>
  <si>
    <t xml:space="preserve">Tag</t>
  </si>
  <si>
    <t xml:space="preserve">Zwischensumme Material</t>
  </si>
  <si>
    <t xml:space="preserve">B · LOHNKOSTEN (zum Stundenverrechnungssatz)</t>
  </si>
  <si>
    <t xml:space="preserve">TÄTIGKEIT</t>
  </si>
  <si>
    <t xml:space="preserve">STUNDEN</t>
  </si>
  <si>
    <t xml:space="preserve">STUNDENSATZ</t>
  </si>
  <si>
    <t xml:space="preserve">Vorbereitung &amp; Einrichtung</t>
  </si>
  <si>
    <t xml:space="preserve">Ausführung &amp; Montage</t>
  </si>
  <si>
    <t xml:space="preserve">Nacharbeiten &amp; Abnahme</t>
  </si>
  <si>
    <t xml:space="preserve">Summe Stunden</t>
  </si>
  <si>
    <t xml:space="preserve">Zwischensumme Lohn</t>
  </si>
  <si>
    <t xml:space="preserve">C · FREMDLEISTUNGEN &amp; SONSTIGES</t>
  </si>
  <si>
    <t xml:space="preserve">NETTO (EK)</t>
  </si>
  <si>
    <t xml:space="preserve">Subunternehmer / Fremdleistung</t>
  </si>
  <si>
    <t xml:space="preserve">Entsorgung &amp; Transport</t>
  </si>
  <si>
    <t xml:space="preserve">Zwischensumme Fremdleistungen</t>
  </si>
  <si>
    <t xml:space="preserve">D · ANGEBOTSSUMME</t>
  </si>
  <si>
    <t xml:space="preserve">Materialkosten</t>
  </si>
  <si>
    <t xml:space="preserve">Lohnkosten</t>
  </si>
  <si>
    <t xml:space="preserve">Fremdleistungen &amp; Sonstiges</t>
  </si>
  <si>
    <t xml:space="preserve">Nettoangebotssumme</t>
  </si>
  <si>
    <t xml:space="preserve">+ 19 % Mehrwertsteuer</t>
  </si>
  <si>
    <t xml:space="preserve">Bruttoangebotssumme (inkl. MwSt.)</t>
  </si>
  <si>
    <t xml:space="preserve">Der Stundensatz stammt aus Blatt „Stundensatz“ · gelb = Eingabe · ausführliche Hinweise im Blatt „Anleitung“.</t>
  </si>
  <si>
    <t xml:space="preserve">HINWEISE</t>
  </si>
  <si>
    <t xml:space="preserve">Anleitung</t>
  </si>
  <si>
    <t xml:space="preserve">1 · So verwenden Sie diese Vorlage</t>
  </si>
  <si>
    <t xml:space="preserve">1</t>
  </si>
  <si>
    <t xml:space="preserve">Betriebswerte erfassen</t>
  </si>
  <si>
    <t xml:space="preserve">Im Blatt „Stundensatz“ die gelben Felder ausfüllen: Mitarbeiter, Löhne, Arbeitszeiten, Gemeinkosten und Gewinnzuschlag.</t>
  </si>
  <si>
    <t xml:space="preserve">2</t>
  </si>
  <si>
    <t xml:space="preserve">Stundensatz ablesen</t>
  </si>
  <si>
    <t xml:space="preserve">Der Stundenverrechnungssatz (netto/brutto) berechnet sich automatisch und erscheint oben in den Kacheln.</t>
  </si>
  <si>
    <t xml:space="preserve">3</t>
  </si>
  <si>
    <t xml:space="preserve">Angebot kalkulieren</t>
  </si>
  <si>
    <t xml:space="preserve">Im Blatt „Angebotskalkulation“ Material, Stunden und Fremdleistungen eintragen. Die Lohnkosten rechnen automatisch mit Ihrem Stundensatz.</t>
  </si>
  <si>
    <t xml:space="preserve">4</t>
  </si>
  <si>
    <t xml:space="preserve">Szenarien prüfen</t>
  </si>
  <si>
    <t xml:space="preserve">Über den Gewinnzuschlag und die Szenario-Tabelle sehen Sie sofort, wie sich der Stundensatz verändert.</t>
  </si>
  <si>
    <t xml:space="preserve">5</t>
  </si>
  <si>
    <t xml:space="preserve">Drucken / Teilen</t>
  </si>
  <si>
    <t xml:space="preserve">Beide Blätter sind für DIN A4 eingerichtet und lassen sich als PDF weitergeben.</t>
  </si>
  <si>
    <t xml:space="preserve">2 · Felder &amp; Farben</t>
  </si>
  <si>
    <t xml:space="preserve">Eingabefeld</t>
  </si>
  <si>
    <t xml:space="preserve">Hier tragen Sie Ihre Betriebs- und Projektwerte ein.</t>
  </si>
  <si>
    <t xml:space="preserve">Zwischensumme</t>
  </si>
  <si>
    <t xml:space="preserve">Automatisch berechnete Teilsummen.</t>
  </si>
  <si>
    <t xml:space="preserve">Ergebnis</t>
  </si>
  <si>
    <t xml:space="preserve">Stundenverrechnungssatz bzw. Angebotssumme.</t>
  </si>
  <si>
    <t xml:space="preserve">Kennzahl / Szenario</t>
  </si>
  <si>
    <t xml:space="preserve">Übersicht und Vergleichswerte – automatisch.</t>
  </si>
  <si>
    <t xml:space="preserve">3 · Rechenlogik</t>
  </si>
  <si>
    <t xml:space="preserve">Personalkosten / Jahr</t>
  </si>
  <si>
    <t xml:space="preserve">Bruttolohn × bezahlte Jahresstunden × (1 + Lohnnebenkosten) × Anzahl MA</t>
  </si>
  <si>
    <t xml:space="preserve">Produktive Stunden</t>
  </si>
  <si>
    <t xml:space="preserve">(bezahlte Stunden − Urlaub − Feiertage − Krankheit − Weiterbildung) × Produktivitätsgrad</t>
  </si>
  <si>
    <t xml:space="preserve">Selbstkosten je Stunde</t>
  </si>
  <si>
    <t xml:space="preserve">(Personalkosten + Gemeinkosten) ÷ produktive Stunden gesamt</t>
  </si>
  <si>
    <t xml:space="preserve">Selbstkosten je Stunde × (1 + Gewinn &amp; Wagnis)</t>
  </si>
  <si>
    <t xml:space="preserve">Angebotssumme netto</t>
  </si>
  <si>
    <t xml:space="preserve">Material + Lohn (Stunden × Stundensatz) + Fremdleistungen</t>
  </si>
  <si>
    <t xml:space="preserve">Angebotssumme brutto</t>
  </si>
  <si>
    <t xml:space="preserve">Nettosumme × (1 + MwSt-Satz)</t>
  </si>
  <si>
    <t xml:space="preserve">4 · Gut zu wissen</t>
  </si>
  <si>
    <t xml:space="preserve">■</t>
  </si>
  <si>
    <t xml:space="preserve">Alle Beträge verstehen sich netto (ohne MwSt.), sofern nicht anders angegeben.</t>
  </si>
  <si>
    <t xml:space="preserve">Der Unternehmerlohn gehört als kalkulatorische Kostenart in die Gemeinkosten.</t>
  </si>
  <si>
    <t xml:space="preserve">Mit 2.080 statt der produktiven Stunden zu rechnen, ist der häufigste Kalkulationsfehler.</t>
  </si>
  <si>
    <t xml:space="preserve">Den Stundensatz mindestens einmal jährlich prüfen und an Lohn- und Kostensteigerungen anpassen.</t>
  </si>
  <si>
    <t xml:space="preserve">Diese Vorlage ersetzt keine Steuer- oder Unternehmensberatung; sie unterstützt eine saubere Kalkulation.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</si>
</sst>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€&quot;"/>
    <numFmt numFmtId="166" formatCode="#,##0"/>
    <numFmt numFmtId="167" formatCode="#,##0&quot; Std.&quot;"/>
    <numFmt numFmtId="168" formatCode="0\ %"/>
    <numFmt numFmtId="169" formatCode="#,##0&quot; €&quot;"/>
    <numFmt numFmtId="170" formatCode="#,##0.##"/>
    <numFmt numFmtId="171" formatCode="#,##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9FC3B2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0"/>
      <color rgb="FFCFE0D8"/>
      <name val="Calibri"/>
      <family val="0"/>
      <charset val="1"/>
    </font>
    <font>
      <sz val="9"/>
      <color rgb="FF9FC3B2"/>
      <name val="Calibri"/>
      <family val="0"/>
      <charset val="1"/>
    </font>
    <font>
      <b val="true"/>
      <sz val="8"/>
      <color rgb="FF6A736E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7"/>
      <color rgb="FF1D4A38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"/>
      <color rgb="FF222725"/>
      <name val="Calibri"/>
      <family val="0"/>
      <charset val="1"/>
    </font>
    <font>
      <b val="true"/>
      <sz val="10.5"/>
      <color rgb="FF222725"/>
      <name val="Calibri"/>
      <family val="0"/>
      <charset val="1"/>
    </font>
    <font>
      <b val="true"/>
      <sz val="10.5"/>
      <color rgb="FF1D4A38"/>
      <name val="Calibri"/>
      <family val="0"/>
      <charset val="1"/>
    </font>
    <font>
      <b val="true"/>
      <sz val="11"/>
      <color rgb="FF1D4A38"/>
      <name val="Calibri"/>
      <family val="0"/>
      <charset val="1"/>
    </font>
    <font>
      <b val="true"/>
      <sz val="10.5"/>
      <color rgb="FF6A736E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6A736E"/>
      <name val="Calibri"/>
      <family val="0"/>
      <charset val="1"/>
    </font>
    <font>
      <b val="true"/>
      <sz val="9"/>
      <color rgb="FF1D4A38"/>
      <name val="Calibri"/>
      <family val="0"/>
      <charset val="1"/>
    </font>
    <font>
      <sz val="8"/>
      <color rgb="FF6A736E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sz val="10"/>
      <color rgb="FF6A736E"/>
      <name val="Calibri"/>
      <family val="0"/>
      <charset val="1"/>
    </font>
    <font>
      <b val="true"/>
      <sz val="10"/>
      <color rgb="FF222725"/>
      <name val="Calibri"/>
      <family val="0"/>
      <charset val="1"/>
    </font>
    <font>
      <b val="true"/>
      <sz val="10"/>
      <color rgb="FF1D4A38"/>
      <name val="Calibri"/>
      <family val="0"/>
      <charset val="1"/>
    </font>
    <font>
      <sz val="10.5"/>
      <color rgb="FF222725"/>
      <name val="Calibri"/>
      <family val="0"/>
      <charset val="1"/>
    </font>
    <font>
      <b val="true"/>
      <sz val="11"/>
      <color rgb="FF22272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.5"/>
      <color rgb="FF222725"/>
      <name val="Calibri"/>
      <family val="0"/>
      <charset val="1"/>
    </font>
    <font>
      <b val="true"/>
      <sz val="9.5"/>
      <color rgb="FF1D4A38"/>
      <name val="Calibri"/>
      <family val="0"/>
      <charset val="1"/>
    </font>
    <font>
      <sz val="8"/>
      <color rgb="FFB2904E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D4A38"/>
        <bgColor rgb="FF222725"/>
      </patternFill>
    </fill>
    <fill>
      <patternFill patternType="solid">
        <fgColor rgb="FFB2904E"/>
        <bgColor rgb="FF808000"/>
      </patternFill>
    </fill>
    <fill>
      <patternFill patternType="solid">
        <fgColor rgb="FFF4F7F5"/>
        <bgColor rgb="FFE8F0EC"/>
      </patternFill>
    </fill>
    <fill>
      <patternFill patternType="solid">
        <fgColor rgb="FF2E6B52"/>
        <bgColor rgb="FF1D4A38"/>
      </patternFill>
    </fill>
    <fill>
      <patternFill patternType="solid">
        <fgColor rgb="FFFBF3D6"/>
        <bgColor rgb="FFF4F7F5"/>
      </patternFill>
    </fill>
    <fill>
      <patternFill patternType="solid">
        <fgColor rgb="FFDCE8E2"/>
        <bgColor rgb="FFE2E6E3"/>
      </patternFill>
    </fill>
    <fill>
      <patternFill patternType="solid">
        <fgColor rgb="FFE8F0EC"/>
        <bgColor rgb="FFE2E6E3"/>
      </patternFill>
    </fill>
    <fill>
      <patternFill patternType="solid">
        <fgColor rgb="FF4E8A6F"/>
        <bgColor rgb="FF6A736E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>
        <color rgb="FFC6CEC9"/>
      </left>
      <right style="thin">
        <color rgb="FFC6CEC9"/>
      </right>
      <top style="thin">
        <color rgb="FFC6CEC9"/>
      </top>
      <bottom/>
      <diagonal/>
    </border>
    <border diagonalUp="false" diagonalDown="false">
      <left style="thin">
        <color rgb="FFC6CEC9"/>
      </left>
      <right style="thin">
        <color rgb="FFC6CEC9"/>
      </right>
      <top/>
      <bottom style="thin">
        <color rgb="FFC6CEC9"/>
      </bottom>
      <diagonal/>
    </border>
    <border diagonalUp="false" diagonalDown="false">
      <left/>
      <right/>
      <top/>
      <bottom style="thin">
        <color rgb="FFE2E6E3"/>
      </bottom>
      <diagonal/>
    </border>
    <border diagonalUp="false" diagonalDown="false">
      <left style="thin">
        <color rgb="FFC6CEC9"/>
      </left>
      <right/>
      <top style="thin">
        <color rgb="FFC6CEC9"/>
      </top>
      <bottom style="thin">
        <color rgb="FFC6CEC9"/>
      </bottom>
      <diagonal/>
    </border>
    <border diagonalUp="false" diagonalDown="false">
      <left/>
      <right style="thin">
        <color rgb="FFC6CEC9"/>
      </right>
      <top style="thin">
        <color rgb="FFC6CEC9"/>
      </top>
      <bottom style="thin">
        <color rgb="FFC6CEC9"/>
      </bottom>
      <diagonal/>
    </border>
    <border diagonalUp="false" diagonalDown="false">
      <left style="thin">
        <color rgb="FF1D4A38"/>
      </left>
      <right/>
      <top style="thin">
        <color rgb="FF1D4A38"/>
      </top>
      <bottom style="thin">
        <color rgb="FF1D4A38"/>
      </bottom>
      <diagonal/>
    </border>
    <border diagonalUp="false" diagonalDown="false">
      <left/>
      <right style="thin">
        <color rgb="FF1D4A38"/>
      </right>
      <top style="thin">
        <color rgb="FF1D4A38"/>
      </top>
      <bottom style="thin">
        <color rgb="FF1D4A38"/>
      </bottom>
      <diagonal/>
    </border>
    <border diagonalUp="false" diagonalDown="false">
      <left/>
      <right/>
      <top/>
      <bottom style="medium">
        <color rgb="FFC6CEC9"/>
      </bottom>
      <diagonal/>
    </border>
    <border diagonalUp="false" diagonalDown="false">
      <left style="thin">
        <color rgb="FFC6CEC9"/>
      </left>
      <right/>
      <top style="thin">
        <color rgb="FFC6CEC9"/>
      </top>
      <bottom/>
      <diagonal/>
    </border>
    <border diagonalUp="false" diagonalDown="false">
      <left/>
      <right/>
      <top style="thin">
        <color rgb="FFC6CEC9"/>
      </top>
      <bottom/>
      <diagonal/>
    </border>
    <border diagonalUp="false" diagonalDown="false">
      <left/>
      <right style="thin">
        <color rgb="FFC6CEC9"/>
      </right>
      <top style="thin">
        <color rgb="FFC6CEC9"/>
      </top>
      <bottom/>
      <diagonal/>
    </border>
    <border diagonalUp="false" diagonalDown="false">
      <left style="thin">
        <color rgb="FFC6CEC9"/>
      </left>
      <right/>
      <top/>
      <bottom style="thin">
        <color rgb="FFE2E6E3"/>
      </bottom>
      <diagonal/>
    </border>
    <border diagonalUp="false" diagonalDown="false">
      <left/>
      <right style="thin">
        <color rgb="FFC6CEC9"/>
      </right>
      <top/>
      <bottom style="thin">
        <color rgb="FFE2E6E3"/>
      </bottom>
      <diagonal/>
    </border>
    <border diagonalUp="false" diagonalDown="false">
      <left style="thin">
        <color rgb="FFC6CEC9"/>
      </left>
      <right/>
      <top/>
      <bottom style="thin">
        <color rgb="FFC6CEC9"/>
      </bottom>
      <diagonal/>
    </border>
    <border diagonalUp="false" diagonalDown="false">
      <left/>
      <right/>
      <top/>
      <bottom style="thin">
        <color rgb="FFC6CEC9"/>
      </bottom>
      <diagonal/>
    </border>
    <border diagonalUp="false" diagonalDown="false">
      <left/>
      <right style="thin">
        <color rgb="FFC6CEC9"/>
      </right>
      <top/>
      <bottom style="thin">
        <color rgb="FFC6CEC9"/>
      </bottom>
      <diagonal/>
    </border>
    <border diagonalUp="false" diagonalDown="false">
      <left/>
      <right/>
      <top/>
      <bottom style="medium">
        <color rgb="FFB2904E"/>
      </bottom>
      <diagonal/>
    </border>
    <border diagonalUp="false" diagonalDown="false">
      <left style="thin">
        <color rgb="FFC6CEC9"/>
      </left>
      <right style="thin">
        <color rgb="FFC6CEC9"/>
      </right>
      <top style="thin">
        <color rgb="FFC6CEC9"/>
      </top>
      <bottom style="thin">
        <color rgb="FFE2E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1" fillId="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4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4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4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5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4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5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6" fillId="7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6" fillId="7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4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6" fillId="7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7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2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8" fillId="2" borderId="7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9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1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9" borderId="1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3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4" fillId="6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6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4" fillId="6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4" fillId="6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4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7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6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2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9" fillId="2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1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6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B52"/>
      <rgbColor rgb="FFC6CEC9"/>
      <rgbColor rgb="FF6A736E"/>
      <rgbColor rgb="FF9999FF"/>
      <rgbColor rgb="FF993366"/>
      <rgbColor rgb="FFFBF3D6"/>
      <rgbColor rgb="FFE8F0EC"/>
      <rgbColor rgb="FF660066"/>
      <rgbColor rgb="FFFF8080"/>
      <rgbColor rgb="FF0066CC"/>
      <rgbColor rgb="FFCFE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5"/>
      <rgbColor rgb="FFDCE8E2"/>
      <rgbColor rgb="FFE2E6E3"/>
      <rgbColor rgb="FF9FC3B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904E"/>
      <rgbColor rgb="FF1D4A38"/>
      <rgbColor rgb="FF4E8A6F"/>
      <rgbColor rgb="FF003300"/>
      <rgbColor rgb="FF333300"/>
      <rgbColor rgb="FF993300"/>
      <rgbColor rgb="FF993366"/>
      <rgbColor rgb="FF333399"/>
      <rgbColor rgb="FF2227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7" min="2" style="0" width="13.5"/>
    <col collapsed="false" customWidth="true" hidden="false" outlineLevel="0" max="8" min="8" style="0" width="2"/>
  </cols>
  <sheetData>
    <row r="2" customFormat="false" ht="13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7.75" hidden="false" customHeight="true" outlineLevel="0" collapsed="false">
      <c r="B3" s="2" t="s">
        <v>1</v>
      </c>
      <c r="C3" s="2"/>
      <c r="D3" s="2"/>
      <c r="E3" s="2"/>
      <c r="F3" s="3" t="s">
        <v>2</v>
      </c>
      <c r="G3" s="3"/>
    </row>
    <row r="4" customFormat="false" ht="15.75" hidden="false" customHeight="true" outlineLevel="0" collapsed="false">
      <c r="B4" s="4" t="s">
        <v>3</v>
      </c>
      <c r="C4" s="4"/>
      <c r="D4" s="4"/>
      <c r="E4" s="4"/>
      <c r="F4" s="4"/>
      <c r="G4" s="4"/>
    </row>
    <row r="5" customFormat="false" ht="3" hidden="false" customHeight="true" outlineLevel="0" collapsed="false">
      <c r="B5" s="5"/>
      <c r="C5" s="5"/>
      <c r="D5" s="5"/>
      <c r="E5" s="5"/>
      <c r="F5" s="5"/>
      <c r="G5" s="5"/>
    </row>
    <row r="6" customFormat="false" ht="7.5" hidden="false" customHeight="true" outlineLevel="0" collapsed="false"/>
    <row r="7" customFormat="false" ht="15" hidden="false" customHeight="true" outlineLevel="0" collapsed="false">
      <c r="B7" s="6" t="s">
        <v>4</v>
      </c>
      <c r="C7" s="6"/>
      <c r="D7" s="7" t="s">
        <v>5</v>
      </c>
      <c r="E7" s="7"/>
      <c r="F7" s="6" t="s">
        <v>6</v>
      </c>
      <c r="G7" s="6"/>
    </row>
    <row r="8" customFormat="false" ht="21.75" hidden="false" customHeight="true" outlineLevel="0" collapsed="false">
      <c r="B8" s="8" t="n">
        <f aca="false">F49</f>
        <v>80.697256097561</v>
      </c>
      <c r="C8" s="8"/>
      <c r="D8" s="9" t="n">
        <f aca="false">F51</f>
        <v>90.3809268292683</v>
      </c>
      <c r="E8" s="9"/>
      <c r="F8" s="8" t="n">
        <f aca="false">F53</f>
        <v>107.553302926829</v>
      </c>
      <c r="G8" s="8"/>
    </row>
    <row r="9" customFormat="false" ht="7.5" hidden="false" customHeight="true" outlineLevel="0" collapsed="false"/>
    <row r="11" customFormat="false" ht="21" hidden="false" customHeight="true" outlineLevel="0" collapsed="false">
      <c r="B11" s="10" t="s">
        <v>7</v>
      </c>
      <c r="C11" s="10"/>
      <c r="D11" s="10"/>
      <c r="E11" s="10"/>
      <c r="F11" s="10"/>
      <c r="G11" s="10"/>
    </row>
    <row r="12" customFormat="false" ht="18" hidden="false" customHeight="true" outlineLevel="0" collapsed="false">
      <c r="B12" s="11" t="s">
        <v>8</v>
      </c>
      <c r="C12" s="11"/>
      <c r="D12" s="11"/>
      <c r="E12" s="11"/>
      <c r="F12" s="12" t="n">
        <v>4</v>
      </c>
      <c r="G12" s="12"/>
    </row>
    <row r="13" customFormat="false" ht="18" hidden="false" customHeight="true" outlineLevel="0" collapsed="false">
      <c r="B13" s="11" t="s">
        <v>9</v>
      </c>
      <c r="C13" s="11"/>
      <c r="D13" s="11"/>
      <c r="E13" s="11"/>
      <c r="F13" s="13" t="n">
        <v>24.5</v>
      </c>
      <c r="G13" s="13"/>
    </row>
    <row r="14" customFormat="false" ht="18" hidden="false" customHeight="true" outlineLevel="0" collapsed="false">
      <c r="B14" s="11" t="s">
        <v>10</v>
      </c>
      <c r="C14" s="11"/>
      <c r="D14" s="11"/>
      <c r="E14" s="11"/>
      <c r="F14" s="14" t="n">
        <v>40</v>
      </c>
      <c r="G14" s="14"/>
    </row>
    <row r="15" customFormat="false" ht="18" hidden="false" customHeight="true" outlineLevel="0" collapsed="false">
      <c r="B15" s="11" t="s">
        <v>11</v>
      </c>
      <c r="C15" s="11"/>
      <c r="D15" s="11"/>
      <c r="E15" s="11"/>
      <c r="F15" s="15" t="n">
        <f aca="false">F14*52</f>
        <v>2080</v>
      </c>
      <c r="G15" s="15"/>
    </row>
    <row r="16" customFormat="false" ht="18" hidden="false" customHeight="true" outlineLevel="0" collapsed="false">
      <c r="B16" s="11" t="s">
        <v>12</v>
      </c>
      <c r="C16" s="11"/>
      <c r="D16" s="11"/>
      <c r="E16" s="11"/>
      <c r="F16" s="16" t="n">
        <v>0.38</v>
      </c>
      <c r="G16" s="16"/>
    </row>
    <row r="17" customFormat="false" ht="18" hidden="false" customHeight="true" outlineLevel="0" collapsed="false">
      <c r="B17" s="11" t="s">
        <v>13</v>
      </c>
      <c r="C17" s="11"/>
      <c r="D17" s="11"/>
      <c r="E17" s="11"/>
      <c r="F17" s="17" t="n">
        <f aca="false">F13*F15*(1+F16)</f>
        <v>70324.8</v>
      </c>
      <c r="G17" s="17"/>
    </row>
    <row r="18" customFormat="false" ht="19.5" hidden="false" customHeight="true" outlineLevel="0" collapsed="false">
      <c r="B18" s="18" t="s">
        <v>14</v>
      </c>
      <c r="C18" s="18"/>
      <c r="D18" s="18"/>
      <c r="E18" s="18"/>
      <c r="F18" s="19" t="n">
        <f aca="false">F17*F12</f>
        <v>281299.2</v>
      </c>
      <c r="G18" s="19"/>
    </row>
    <row r="19" customFormat="false" ht="6" hidden="false" customHeight="true" outlineLevel="0" collapsed="false"/>
    <row r="20" customFormat="false" ht="21" hidden="false" customHeight="true" outlineLevel="0" collapsed="false">
      <c r="B20" s="10" t="s">
        <v>15</v>
      </c>
      <c r="C20" s="10"/>
      <c r="D20" s="10"/>
      <c r="E20" s="10"/>
      <c r="F20" s="10"/>
      <c r="G20" s="10"/>
    </row>
    <row r="21" customFormat="false" ht="18" hidden="false" customHeight="true" outlineLevel="0" collapsed="false">
      <c r="B21" s="11" t="s">
        <v>16</v>
      </c>
      <c r="C21" s="11"/>
      <c r="D21" s="11"/>
      <c r="E21" s="11"/>
      <c r="F21" s="20" t="n">
        <f aca="false">F15</f>
        <v>2080</v>
      </c>
      <c r="G21" s="20"/>
    </row>
    <row r="22" customFormat="false" ht="18" hidden="false" customHeight="true" outlineLevel="0" collapsed="false">
      <c r="B22" s="11" t="s">
        <v>17</v>
      </c>
      <c r="C22" s="11"/>
      <c r="D22" s="11"/>
      <c r="E22" s="11"/>
      <c r="F22" s="14" t="n">
        <v>240</v>
      </c>
      <c r="G22" s="14"/>
    </row>
    <row r="23" customFormat="false" ht="18" hidden="false" customHeight="true" outlineLevel="0" collapsed="false">
      <c r="B23" s="11" t="s">
        <v>18</v>
      </c>
      <c r="C23" s="11"/>
      <c r="D23" s="11"/>
      <c r="E23" s="11"/>
      <c r="F23" s="14" t="n">
        <v>88</v>
      </c>
      <c r="G23" s="14"/>
    </row>
    <row r="24" customFormat="false" ht="18" hidden="false" customHeight="true" outlineLevel="0" collapsed="false">
      <c r="B24" s="11" t="s">
        <v>19</v>
      </c>
      <c r="C24" s="11"/>
      <c r="D24" s="11"/>
      <c r="E24" s="11"/>
      <c r="F24" s="14" t="n">
        <v>80</v>
      </c>
      <c r="G24" s="14"/>
    </row>
    <row r="25" customFormat="false" ht="18" hidden="false" customHeight="true" outlineLevel="0" collapsed="false">
      <c r="B25" s="11" t="s">
        <v>20</v>
      </c>
      <c r="C25" s="11"/>
      <c r="D25" s="11"/>
      <c r="E25" s="11"/>
      <c r="F25" s="14" t="n">
        <v>32</v>
      </c>
      <c r="G25" s="14"/>
    </row>
    <row r="26" customFormat="false" ht="18" hidden="false" customHeight="true" outlineLevel="0" collapsed="false">
      <c r="B26" s="11" t="s">
        <v>21</v>
      </c>
      <c r="C26" s="11"/>
      <c r="D26" s="11"/>
      <c r="E26" s="11"/>
      <c r="F26" s="15" t="n">
        <f aca="false">F21-F22-F23-F24-F25</f>
        <v>1640</v>
      </c>
      <c r="G26" s="15"/>
    </row>
    <row r="27" customFormat="false" ht="18" hidden="false" customHeight="true" outlineLevel="0" collapsed="false">
      <c r="B27" s="11" t="s">
        <v>22</v>
      </c>
      <c r="C27" s="11"/>
      <c r="D27" s="11"/>
      <c r="E27" s="11"/>
      <c r="F27" s="16" t="n">
        <v>0.8</v>
      </c>
      <c r="G27" s="16"/>
    </row>
    <row r="28" customFormat="false" ht="18" hidden="false" customHeight="true" outlineLevel="0" collapsed="false">
      <c r="B28" s="11" t="s">
        <v>23</v>
      </c>
      <c r="C28" s="11"/>
      <c r="D28" s="11"/>
      <c r="E28" s="11"/>
      <c r="F28" s="15" t="n">
        <f aca="false">F26*F27</f>
        <v>1312</v>
      </c>
      <c r="G28" s="15"/>
    </row>
    <row r="29" customFormat="false" ht="19.5" hidden="false" customHeight="true" outlineLevel="0" collapsed="false">
      <c r="B29" s="18" t="s">
        <v>24</v>
      </c>
      <c r="C29" s="18"/>
      <c r="D29" s="18"/>
      <c r="E29" s="18"/>
      <c r="F29" s="21" t="n">
        <f aca="false">F28*F12</f>
        <v>5248</v>
      </c>
      <c r="G29" s="21"/>
    </row>
    <row r="30" customFormat="false" ht="6" hidden="false" customHeight="true" outlineLevel="0" collapsed="false"/>
    <row r="31" customFormat="false" ht="21" hidden="false" customHeight="true" outlineLevel="0" collapsed="false">
      <c r="B31" s="10" t="s">
        <v>25</v>
      </c>
      <c r="C31" s="10"/>
      <c r="D31" s="10"/>
      <c r="E31" s="10"/>
      <c r="F31" s="10"/>
      <c r="G31" s="10"/>
    </row>
    <row r="32" customFormat="false" ht="16.5" hidden="false" customHeight="true" outlineLevel="0" collapsed="false">
      <c r="B32" s="11" t="s">
        <v>26</v>
      </c>
      <c r="C32" s="11"/>
      <c r="D32" s="11"/>
      <c r="E32" s="11"/>
      <c r="F32" s="22" t="n">
        <v>14400</v>
      </c>
      <c r="G32" s="22"/>
    </row>
    <row r="33" customFormat="false" ht="16.5" hidden="false" customHeight="true" outlineLevel="0" collapsed="false">
      <c r="B33" s="11" t="s">
        <v>27</v>
      </c>
      <c r="C33" s="11"/>
      <c r="D33" s="11"/>
      <c r="E33" s="11"/>
      <c r="F33" s="22" t="n">
        <v>28800</v>
      </c>
      <c r="G33" s="22"/>
    </row>
    <row r="34" customFormat="false" ht="16.5" hidden="false" customHeight="true" outlineLevel="0" collapsed="false">
      <c r="B34" s="11" t="s">
        <v>28</v>
      </c>
      <c r="C34" s="11"/>
      <c r="D34" s="11"/>
      <c r="E34" s="11"/>
      <c r="F34" s="22" t="n">
        <v>5400</v>
      </c>
      <c r="G34" s="22"/>
    </row>
    <row r="35" customFormat="false" ht="16.5" hidden="false" customHeight="true" outlineLevel="0" collapsed="false">
      <c r="B35" s="11" t="s">
        <v>29</v>
      </c>
      <c r="C35" s="11"/>
      <c r="D35" s="11"/>
      <c r="E35" s="11"/>
      <c r="F35" s="22" t="n">
        <v>7200</v>
      </c>
      <c r="G35" s="22"/>
    </row>
    <row r="36" customFormat="false" ht="16.5" hidden="false" customHeight="true" outlineLevel="0" collapsed="false">
      <c r="B36" s="11" t="s">
        <v>30</v>
      </c>
      <c r="C36" s="11"/>
      <c r="D36" s="11"/>
      <c r="E36" s="11"/>
      <c r="F36" s="22" t="n">
        <v>4200</v>
      </c>
      <c r="G36" s="22"/>
    </row>
    <row r="37" customFormat="false" ht="16.5" hidden="false" customHeight="true" outlineLevel="0" collapsed="false">
      <c r="B37" s="11" t="s">
        <v>31</v>
      </c>
      <c r="C37" s="11"/>
      <c r="D37" s="11"/>
      <c r="E37" s="11"/>
      <c r="F37" s="22" t="n">
        <v>5400</v>
      </c>
      <c r="G37" s="22"/>
    </row>
    <row r="38" customFormat="false" ht="16.5" hidden="false" customHeight="true" outlineLevel="0" collapsed="false">
      <c r="B38" s="11" t="s">
        <v>32</v>
      </c>
      <c r="C38" s="11"/>
      <c r="D38" s="11"/>
      <c r="E38" s="11"/>
      <c r="F38" s="22" t="n">
        <v>3600</v>
      </c>
      <c r="G38" s="22"/>
    </row>
    <row r="39" customFormat="false" ht="16.5" hidden="false" customHeight="true" outlineLevel="0" collapsed="false">
      <c r="B39" s="11" t="s">
        <v>33</v>
      </c>
      <c r="C39" s="11"/>
      <c r="D39" s="11"/>
      <c r="E39" s="11"/>
      <c r="F39" s="22" t="n">
        <v>4800</v>
      </c>
      <c r="G39" s="22"/>
    </row>
    <row r="40" customFormat="false" ht="16.5" hidden="false" customHeight="true" outlineLevel="0" collapsed="false">
      <c r="B40" s="11" t="s">
        <v>34</v>
      </c>
      <c r="C40" s="11"/>
      <c r="D40" s="11"/>
      <c r="E40" s="11"/>
      <c r="F40" s="22" t="n">
        <v>66000</v>
      </c>
      <c r="G40" s="22"/>
    </row>
    <row r="41" customFormat="false" ht="16.5" hidden="false" customHeight="true" outlineLevel="0" collapsed="false">
      <c r="B41" s="11" t="s">
        <v>35</v>
      </c>
      <c r="C41" s="11"/>
      <c r="D41" s="11"/>
      <c r="E41" s="11"/>
      <c r="F41" s="22" t="n">
        <v>2400</v>
      </c>
      <c r="G41" s="22"/>
    </row>
    <row r="42" customFormat="false" ht="19.5" hidden="false" customHeight="true" outlineLevel="0" collapsed="false">
      <c r="B42" s="18" t="s">
        <v>36</v>
      </c>
      <c r="C42" s="18"/>
      <c r="D42" s="18"/>
      <c r="E42" s="18"/>
      <c r="F42" s="23" t="n">
        <f aca="false">SUM(F32:F41)</f>
        <v>142200</v>
      </c>
      <c r="G42" s="23"/>
    </row>
    <row r="43" customFormat="false" ht="6" hidden="false" customHeight="true" outlineLevel="0" collapsed="false"/>
    <row r="44" customFormat="false" ht="21" hidden="false" customHeight="true" outlineLevel="0" collapsed="false">
      <c r="B44" s="10" t="s">
        <v>37</v>
      </c>
      <c r="C44" s="10"/>
      <c r="D44" s="10"/>
      <c r="E44" s="10"/>
      <c r="F44" s="10"/>
      <c r="G44" s="10"/>
    </row>
    <row r="45" customFormat="false" ht="18" hidden="false" customHeight="true" outlineLevel="0" collapsed="false">
      <c r="B45" s="11" t="s">
        <v>14</v>
      </c>
      <c r="C45" s="11"/>
      <c r="D45" s="11"/>
      <c r="E45" s="11"/>
      <c r="F45" s="24" t="n">
        <f aca="false">F18</f>
        <v>281299.2</v>
      </c>
      <c r="G45" s="24"/>
    </row>
    <row r="46" customFormat="false" ht="18" hidden="false" customHeight="true" outlineLevel="0" collapsed="false">
      <c r="B46" s="11" t="s">
        <v>38</v>
      </c>
      <c r="C46" s="11"/>
      <c r="D46" s="11"/>
      <c r="E46" s="11"/>
      <c r="F46" s="24" t="n">
        <f aca="false">F42</f>
        <v>142200</v>
      </c>
      <c r="G46" s="24"/>
    </row>
    <row r="47" customFormat="false" ht="18" hidden="false" customHeight="true" outlineLevel="0" collapsed="false">
      <c r="B47" s="11" t="s">
        <v>39</v>
      </c>
      <c r="C47" s="11"/>
      <c r="D47" s="11"/>
      <c r="E47" s="11"/>
      <c r="F47" s="17" t="n">
        <f aca="false">F45+F46</f>
        <v>423499.2</v>
      </c>
      <c r="G47" s="17"/>
    </row>
    <row r="48" customFormat="false" ht="18" hidden="false" customHeight="true" outlineLevel="0" collapsed="false">
      <c r="B48" s="11" t="s">
        <v>40</v>
      </c>
      <c r="C48" s="11"/>
      <c r="D48" s="11"/>
      <c r="E48" s="11"/>
      <c r="F48" s="20" t="n">
        <f aca="false">F29</f>
        <v>5248</v>
      </c>
      <c r="G48" s="20"/>
    </row>
    <row r="49" customFormat="false" ht="18" hidden="false" customHeight="true" outlineLevel="0" collapsed="false">
      <c r="B49" s="11" t="s">
        <v>41</v>
      </c>
      <c r="C49" s="11"/>
      <c r="D49" s="11"/>
      <c r="E49" s="11"/>
      <c r="F49" s="17" t="n">
        <f aca="false">IFERROR(F47/F48,0)</f>
        <v>80.697256097561</v>
      </c>
      <c r="G49" s="17"/>
    </row>
    <row r="50" customFormat="false" ht="18" hidden="false" customHeight="true" outlineLevel="0" collapsed="false">
      <c r="B50" s="11" t="s">
        <v>42</v>
      </c>
      <c r="C50" s="11"/>
      <c r="D50" s="11"/>
      <c r="E50" s="11"/>
      <c r="F50" s="16" t="n">
        <v>0.12</v>
      </c>
      <c r="G50" s="16"/>
    </row>
    <row r="51" customFormat="false" ht="21.75" hidden="false" customHeight="true" outlineLevel="0" collapsed="false">
      <c r="B51" s="25" t="s">
        <v>43</v>
      </c>
      <c r="C51" s="25"/>
      <c r="D51" s="25"/>
      <c r="E51" s="25"/>
      <c r="F51" s="26" t="n">
        <f aca="false">F49*(1+F50)</f>
        <v>90.3809268292683</v>
      </c>
      <c r="G51" s="26"/>
    </row>
    <row r="52" customFormat="false" ht="18" hidden="false" customHeight="true" outlineLevel="0" collapsed="false">
      <c r="B52" s="11" t="s">
        <v>44</v>
      </c>
      <c r="C52" s="11"/>
      <c r="D52" s="11"/>
      <c r="E52" s="11"/>
      <c r="F52" s="16" t="n">
        <v>0.19</v>
      </c>
      <c r="G52" s="16"/>
    </row>
    <row r="53" customFormat="false" ht="19.5" hidden="false" customHeight="true" outlineLevel="0" collapsed="false">
      <c r="B53" s="18" t="s">
        <v>45</v>
      </c>
      <c r="C53" s="18"/>
      <c r="D53" s="18"/>
      <c r="E53" s="18"/>
      <c r="F53" s="19" t="n">
        <f aca="false">F51*(1+F52)</f>
        <v>107.553302926829</v>
      </c>
      <c r="G53" s="19"/>
    </row>
    <row r="54" customFormat="false" ht="7.5" hidden="false" customHeight="true" outlineLevel="0" collapsed="false"/>
    <row r="55" customFormat="false" ht="15.75" hidden="false" customHeight="true" outlineLevel="0" collapsed="false">
      <c r="B55" s="27" t="s">
        <v>46</v>
      </c>
      <c r="C55" s="27"/>
      <c r="D55" s="27"/>
      <c r="E55" s="27"/>
      <c r="F55" s="27"/>
      <c r="G55" s="27"/>
    </row>
    <row r="56" customFormat="false" ht="15" hidden="false" customHeight="true" outlineLevel="0" collapsed="false">
      <c r="B56" s="28" t="s">
        <v>47</v>
      </c>
      <c r="C56" s="28" t="s">
        <v>48</v>
      </c>
      <c r="D56" s="28" t="s">
        <v>49</v>
      </c>
      <c r="E56" s="28" t="s">
        <v>50</v>
      </c>
      <c r="F56" s="29" t="s">
        <v>51</v>
      </c>
      <c r="G56" s="29"/>
    </row>
    <row r="57" customFormat="false" ht="18" hidden="false" customHeight="true" outlineLevel="0" collapsed="false">
      <c r="B57" s="30" t="n">
        <f aca="false">F49*1.1</f>
        <v>88.7669817073171</v>
      </c>
      <c r="C57" s="30" t="n">
        <f aca="false">F49*1.12</f>
        <v>90.3809268292683</v>
      </c>
      <c r="D57" s="30" t="n">
        <f aca="false">F49*1.15</f>
        <v>92.8018445121951</v>
      </c>
      <c r="E57" s="30" t="n">
        <f aca="false">F49*1.2</f>
        <v>96.8367073170732</v>
      </c>
      <c r="F57" s="29" t="s">
        <v>52</v>
      </c>
      <c r="G57" s="29"/>
    </row>
    <row r="59" customFormat="false" ht="13.5" hidden="false" customHeight="true" outlineLevel="0" collapsed="false">
      <c r="B59" s="31" t="s">
        <v>53</v>
      </c>
      <c r="C59" s="31"/>
      <c r="D59" s="31"/>
      <c r="E59" s="31"/>
      <c r="F59" s="31"/>
      <c r="G59" s="31"/>
    </row>
  </sheetData>
  <mergeCells count="90">
    <mergeCell ref="B2:G2"/>
    <mergeCell ref="B3:E3"/>
    <mergeCell ref="F3:G3"/>
    <mergeCell ref="B4:G4"/>
    <mergeCell ref="B7:C7"/>
    <mergeCell ref="D7:E7"/>
    <mergeCell ref="F7:G7"/>
    <mergeCell ref="B8:C8"/>
    <mergeCell ref="D8:E8"/>
    <mergeCell ref="F8:G8"/>
    <mergeCell ref="B11:G11"/>
    <mergeCell ref="B12:E12"/>
    <mergeCell ref="F12:G12"/>
    <mergeCell ref="B13:E13"/>
    <mergeCell ref="F13:G13"/>
    <mergeCell ref="B14:E14"/>
    <mergeCell ref="F14:G14"/>
    <mergeCell ref="B15:E15"/>
    <mergeCell ref="F15:G15"/>
    <mergeCell ref="B16:E16"/>
    <mergeCell ref="F16:G16"/>
    <mergeCell ref="B17:E17"/>
    <mergeCell ref="F17:G17"/>
    <mergeCell ref="B18:E18"/>
    <mergeCell ref="F18:G18"/>
    <mergeCell ref="B20:G20"/>
    <mergeCell ref="B21:E21"/>
    <mergeCell ref="F21:G21"/>
    <mergeCell ref="B22:E22"/>
    <mergeCell ref="F22:G22"/>
    <mergeCell ref="B23:E23"/>
    <mergeCell ref="F23:G23"/>
    <mergeCell ref="B24:E24"/>
    <mergeCell ref="F24:G24"/>
    <mergeCell ref="B25:E25"/>
    <mergeCell ref="F25:G25"/>
    <mergeCell ref="B26:E26"/>
    <mergeCell ref="F26:G26"/>
    <mergeCell ref="B27:E27"/>
    <mergeCell ref="F27:G27"/>
    <mergeCell ref="B28:E28"/>
    <mergeCell ref="F28:G28"/>
    <mergeCell ref="B29:E29"/>
    <mergeCell ref="F29:G29"/>
    <mergeCell ref="B31:G31"/>
    <mergeCell ref="B32:E32"/>
    <mergeCell ref="F32:G32"/>
    <mergeCell ref="B33:E33"/>
    <mergeCell ref="F33:G33"/>
    <mergeCell ref="B34:E34"/>
    <mergeCell ref="F34:G34"/>
    <mergeCell ref="B35:E35"/>
    <mergeCell ref="F35:G35"/>
    <mergeCell ref="B36:E36"/>
    <mergeCell ref="F36:G36"/>
    <mergeCell ref="B37:E37"/>
    <mergeCell ref="F37:G37"/>
    <mergeCell ref="B38:E38"/>
    <mergeCell ref="F38:G38"/>
    <mergeCell ref="B39:E39"/>
    <mergeCell ref="F39:G39"/>
    <mergeCell ref="B40:E40"/>
    <mergeCell ref="F40:G40"/>
    <mergeCell ref="B41:E41"/>
    <mergeCell ref="F41:G41"/>
    <mergeCell ref="B42:E42"/>
    <mergeCell ref="F42:G42"/>
    <mergeCell ref="B44:G44"/>
    <mergeCell ref="B45:E45"/>
    <mergeCell ref="F45:G45"/>
    <mergeCell ref="B46:E46"/>
    <mergeCell ref="F46:G46"/>
    <mergeCell ref="B47:E47"/>
    <mergeCell ref="F47:G47"/>
    <mergeCell ref="B48:E48"/>
    <mergeCell ref="F48:G48"/>
    <mergeCell ref="B49:E49"/>
    <mergeCell ref="F49:G49"/>
    <mergeCell ref="B50:E50"/>
    <mergeCell ref="F50:G50"/>
    <mergeCell ref="B51:E51"/>
    <mergeCell ref="F51:G51"/>
    <mergeCell ref="B52:E52"/>
    <mergeCell ref="F52:G52"/>
    <mergeCell ref="B53:E53"/>
    <mergeCell ref="F53:G53"/>
    <mergeCell ref="B55:G55"/>
    <mergeCell ref="F56:G56"/>
    <mergeCell ref="F57:G57"/>
    <mergeCell ref="B59:G59"/>
  </mergeCells>
  <printOptions headings="false" gridLines="false" gridLinesSet="true" horizontalCentered="false" verticalCentered="false"/>
  <pageMargins left="0.35" right="0.35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5" min="4" style="0" width="9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2"/>
  </cols>
  <sheetData>
    <row r="2" customFormat="false" ht="13.5" hidden="false" customHeight="true" outlineLevel="0" collapsed="false">
      <c r="B2" s="1" t="s">
        <v>54</v>
      </c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B3" s="2" t="s">
        <v>55</v>
      </c>
      <c r="C3" s="2"/>
      <c r="D3" s="2"/>
      <c r="E3" s="2"/>
      <c r="F3" s="3" t="s">
        <v>56</v>
      </c>
      <c r="G3" s="3"/>
      <c r="H3" s="3"/>
    </row>
    <row r="4" customFormat="false" ht="15.75" hidden="false" customHeight="true" outlineLevel="0" collapsed="false">
      <c r="B4" s="4" t="s">
        <v>3</v>
      </c>
      <c r="C4" s="4"/>
      <c r="D4" s="4"/>
      <c r="E4" s="4"/>
      <c r="F4" s="4"/>
      <c r="G4" s="4"/>
      <c r="H4" s="4"/>
    </row>
    <row r="5" customFormat="false" ht="3" hidden="false" customHeight="true" outlineLevel="0" collapsed="false">
      <c r="B5" s="5"/>
      <c r="C5" s="5"/>
      <c r="D5" s="5"/>
      <c r="E5" s="5"/>
      <c r="F5" s="5"/>
      <c r="G5" s="5"/>
      <c r="H5" s="5"/>
    </row>
    <row r="6" customFormat="false" ht="7.5" hidden="false" customHeight="true" outlineLevel="0" collapsed="false"/>
    <row r="7" customFormat="false" ht="12.75" hidden="false" customHeight="true" outlineLevel="0" collapsed="false">
      <c r="B7" s="31" t="s">
        <v>57</v>
      </c>
      <c r="C7" s="31"/>
      <c r="D7" s="31" t="s">
        <v>58</v>
      </c>
      <c r="E7" s="31"/>
      <c r="F7" s="31"/>
      <c r="G7" s="31" t="s">
        <v>59</v>
      </c>
      <c r="H7" s="31"/>
    </row>
    <row r="8" customFormat="false" ht="18" hidden="false" customHeight="true" outlineLevel="0" collapsed="false">
      <c r="B8" s="32" t="s">
        <v>60</v>
      </c>
      <c r="C8" s="32"/>
      <c r="D8" s="32" t="s">
        <v>61</v>
      </c>
      <c r="E8" s="32"/>
      <c r="F8" s="32"/>
      <c r="G8" s="32" t="s">
        <v>62</v>
      </c>
      <c r="H8" s="32"/>
    </row>
    <row r="9" customFormat="false" ht="7.5" hidden="false" customHeight="true" outlineLevel="0" collapsed="false"/>
    <row r="10" customFormat="false" ht="19.5" hidden="false" customHeight="true" outlineLevel="0" collapsed="false">
      <c r="B10" s="10" t="s">
        <v>63</v>
      </c>
      <c r="C10" s="10"/>
      <c r="D10" s="10"/>
      <c r="E10" s="10"/>
      <c r="F10" s="10"/>
      <c r="G10" s="10"/>
      <c r="H10" s="10"/>
    </row>
    <row r="11" customFormat="false" ht="18" hidden="false" customHeight="true" outlineLevel="0" collapsed="false">
      <c r="B11" s="33" t="s">
        <v>64</v>
      </c>
      <c r="C11" s="34" t="s">
        <v>65</v>
      </c>
      <c r="D11" s="35" t="s">
        <v>66</v>
      </c>
      <c r="E11" s="35" t="s">
        <v>67</v>
      </c>
      <c r="F11" s="36" t="s">
        <v>68</v>
      </c>
      <c r="G11" s="35" t="s">
        <v>69</v>
      </c>
      <c r="H11" s="37" t="s">
        <v>70</v>
      </c>
    </row>
    <row r="12" customFormat="false" ht="16.5" hidden="false" customHeight="true" outlineLevel="0" collapsed="false">
      <c r="B12" s="38" t="n">
        <v>1</v>
      </c>
      <c r="C12" s="11" t="s">
        <v>71</v>
      </c>
      <c r="D12" s="39" t="n">
        <v>85</v>
      </c>
      <c r="E12" s="40" t="s">
        <v>72</v>
      </c>
      <c r="F12" s="41" t="n">
        <v>12.4</v>
      </c>
      <c r="G12" s="42" t="n">
        <v>0.15</v>
      </c>
      <c r="H12" s="43" t="n">
        <f aca="false">D12*F12*(1+G12)</f>
        <v>1212.1</v>
      </c>
    </row>
    <row r="13" customFormat="false" ht="16.5" hidden="false" customHeight="true" outlineLevel="0" collapsed="false">
      <c r="B13" s="44" t="n">
        <v>2</v>
      </c>
      <c r="C13" s="45" t="s">
        <v>73</v>
      </c>
      <c r="D13" s="39" t="n">
        <v>40</v>
      </c>
      <c r="E13" s="46" t="s">
        <v>72</v>
      </c>
      <c r="F13" s="41" t="n">
        <v>8.9</v>
      </c>
      <c r="G13" s="42" t="n">
        <v>0.15</v>
      </c>
      <c r="H13" s="47" t="n">
        <f aca="false">D13*F13*(1+G13)</f>
        <v>409.4</v>
      </c>
    </row>
    <row r="14" customFormat="false" ht="16.5" hidden="false" customHeight="true" outlineLevel="0" collapsed="false">
      <c r="B14" s="38" t="n">
        <v>3</v>
      </c>
      <c r="C14" s="11" t="s">
        <v>74</v>
      </c>
      <c r="D14" s="39" t="n">
        <v>1</v>
      </c>
      <c r="E14" s="40" t="s">
        <v>75</v>
      </c>
      <c r="F14" s="41" t="n">
        <v>320</v>
      </c>
      <c r="G14" s="42" t="n">
        <v>0.2</v>
      </c>
      <c r="H14" s="43" t="n">
        <f aca="false">D14*F14*(1+G14)</f>
        <v>384</v>
      </c>
    </row>
    <row r="15" customFormat="false" ht="16.5" hidden="false" customHeight="true" outlineLevel="0" collapsed="false">
      <c r="B15" s="44" t="n">
        <v>4</v>
      </c>
      <c r="C15" s="45" t="s">
        <v>76</v>
      </c>
      <c r="D15" s="39" t="n">
        <v>25</v>
      </c>
      <c r="E15" s="46" t="s">
        <v>77</v>
      </c>
      <c r="F15" s="41" t="n">
        <v>6.5</v>
      </c>
      <c r="G15" s="42" t="n">
        <v>0.15</v>
      </c>
      <c r="H15" s="47" t="n">
        <f aca="false">D15*F15*(1+G15)</f>
        <v>186.875</v>
      </c>
    </row>
    <row r="16" customFormat="false" ht="16.5" hidden="false" customHeight="true" outlineLevel="0" collapsed="false">
      <c r="B16" s="48" t="n">
        <v>5</v>
      </c>
      <c r="C16" s="49" t="s">
        <v>78</v>
      </c>
      <c r="D16" s="50" t="n">
        <v>3</v>
      </c>
      <c r="E16" s="51" t="s">
        <v>79</v>
      </c>
      <c r="F16" s="52" t="n">
        <v>95</v>
      </c>
      <c r="G16" s="53" t="n">
        <v>0.1</v>
      </c>
      <c r="H16" s="54" t="n">
        <f aca="false">D16*F16*(1+G16)</f>
        <v>313.5</v>
      </c>
    </row>
    <row r="17" customFormat="false" ht="18.75" hidden="false" customHeight="true" outlineLevel="0" collapsed="false">
      <c r="B17" s="55" t="s">
        <v>80</v>
      </c>
      <c r="C17" s="55"/>
      <c r="D17" s="55"/>
      <c r="E17" s="55"/>
      <c r="F17" s="55"/>
      <c r="G17" s="55"/>
      <c r="H17" s="56" t="n">
        <f aca="false">SUM(H12:H16)</f>
        <v>2505.875</v>
      </c>
    </row>
    <row r="18" customFormat="false" ht="6" hidden="false" customHeight="true" outlineLevel="0" collapsed="false"/>
    <row r="19" customFormat="false" ht="19.5" hidden="false" customHeight="true" outlineLevel="0" collapsed="false">
      <c r="B19" s="10" t="s">
        <v>81</v>
      </c>
      <c r="C19" s="10"/>
      <c r="D19" s="10"/>
      <c r="E19" s="10"/>
      <c r="F19" s="10"/>
      <c r="G19" s="10"/>
      <c r="H19" s="10"/>
    </row>
    <row r="20" customFormat="false" ht="18" hidden="false" customHeight="true" outlineLevel="0" collapsed="false">
      <c r="B20" s="33" t="s">
        <v>64</v>
      </c>
      <c r="C20" s="34" t="s">
        <v>82</v>
      </c>
      <c r="D20" s="35" t="s">
        <v>83</v>
      </c>
      <c r="E20" s="35"/>
      <c r="F20" s="36" t="s">
        <v>84</v>
      </c>
      <c r="G20" s="35"/>
      <c r="H20" s="37" t="s">
        <v>70</v>
      </c>
    </row>
    <row r="21" customFormat="false" ht="16.5" hidden="false" customHeight="true" outlineLevel="0" collapsed="false">
      <c r="B21" s="38" t="n">
        <v>1</v>
      </c>
      <c r="C21" s="11" t="s">
        <v>85</v>
      </c>
      <c r="D21" s="57" t="n">
        <v>6</v>
      </c>
      <c r="E21" s="58"/>
      <c r="F21" s="59" t="n">
        <f aca="false">Stundensatz!$F$51</f>
        <v>90.3809268292683</v>
      </c>
      <c r="G21" s="58"/>
      <c r="H21" s="43" t="n">
        <f aca="false">D21*F21</f>
        <v>542.28556097561</v>
      </c>
    </row>
    <row r="22" customFormat="false" ht="16.5" hidden="false" customHeight="true" outlineLevel="0" collapsed="false">
      <c r="B22" s="44" t="n">
        <v>2</v>
      </c>
      <c r="C22" s="45" t="s">
        <v>86</v>
      </c>
      <c r="D22" s="57" t="n">
        <v>48</v>
      </c>
      <c r="E22" s="60"/>
      <c r="F22" s="59" t="n">
        <f aca="false">Stundensatz!$F$51</f>
        <v>90.3809268292683</v>
      </c>
      <c r="G22" s="60"/>
      <c r="H22" s="47" t="n">
        <f aca="false">D22*F22</f>
        <v>4338.28448780488</v>
      </c>
    </row>
    <row r="23" customFormat="false" ht="16.5" hidden="false" customHeight="true" outlineLevel="0" collapsed="false">
      <c r="B23" s="48" t="n">
        <v>3</v>
      </c>
      <c r="C23" s="49" t="s">
        <v>87</v>
      </c>
      <c r="D23" s="61" t="n">
        <v>6</v>
      </c>
      <c r="E23" s="62"/>
      <c r="F23" s="63" t="n">
        <f aca="false">Stundensatz!$F$51</f>
        <v>90.3809268292683</v>
      </c>
      <c r="G23" s="62"/>
      <c r="H23" s="54" t="n">
        <f aca="false">D23*F23</f>
        <v>542.28556097561</v>
      </c>
    </row>
    <row r="24" customFormat="false" ht="18.75" hidden="false" customHeight="true" outlineLevel="0" collapsed="false">
      <c r="B24" s="64" t="s">
        <v>88</v>
      </c>
      <c r="C24" s="64"/>
      <c r="D24" s="65" t="n">
        <f aca="false">SUM(D21:D23)</f>
        <v>60</v>
      </c>
      <c r="E24" s="55" t="s">
        <v>89</v>
      </c>
      <c r="F24" s="55"/>
      <c r="G24" s="55"/>
      <c r="H24" s="56" t="n">
        <f aca="false">SUM(H21:H23)</f>
        <v>5422.8556097561</v>
      </c>
    </row>
    <row r="25" customFormat="false" ht="6" hidden="false" customHeight="true" outlineLevel="0" collapsed="false"/>
    <row r="26" customFormat="false" ht="19.5" hidden="false" customHeight="true" outlineLevel="0" collapsed="false">
      <c r="B26" s="10" t="s">
        <v>90</v>
      </c>
      <c r="C26" s="10"/>
      <c r="D26" s="10"/>
      <c r="E26" s="10"/>
      <c r="F26" s="10"/>
      <c r="G26" s="10"/>
      <c r="H26" s="10"/>
    </row>
    <row r="27" customFormat="false" ht="18" hidden="false" customHeight="true" outlineLevel="0" collapsed="false">
      <c r="B27" s="33" t="s">
        <v>64</v>
      </c>
      <c r="C27" s="34" t="s">
        <v>65</v>
      </c>
      <c r="D27" s="35"/>
      <c r="E27" s="35"/>
      <c r="F27" s="36" t="s">
        <v>91</v>
      </c>
      <c r="G27" s="35" t="s">
        <v>69</v>
      </c>
      <c r="H27" s="37" t="s">
        <v>70</v>
      </c>
    </row>
    <row r="28" customFormat="false" ht="16.5" hidden="false" customHeight="true" outlineLevel="0" collapsed="false">
      <c r="B28" s="38" t="n">
        <v>1</v>
      </c>
      <c r="C28" s="11" t="s">
        <v>92</v>
      </c>
      <c r="D28" s="58"/>
      <c r="E28" s="58"/>
      <c r="F28" s="41" t="n">
        <v>800</v>
      </c>
      <c r="G28" s="42" t="n">
        <v>0.1</v>
      </c>
      <c r="H28" s="43" t="n">
        <f aca="false">F28*(1+G28)</f>
        <v>880</v>
      </c>
    </row>
    <row r="29" customFormat="false" ht="16.5" hidden="false" customHeight="true" outlineLevel="0" collapsed="false">
      <c r="B29" s="66" t="n">
        <v>2</v>
      </c>
      <c r="C29" s="67" t="s">
        <v>93</v>
      </c>
      <c r="D29" s="62"/>
      <c r="E29" s="62"/>
      <c r="F29" s="52" t="n">
        <v>180</v>
      </c>
      <c r="G29" s="53" t="n">
        <v>0.1</v>
      </c>
      <c r="H29" s="68" t="n">
        <f aca="false">F29*(1+G29)</f>
        <v>198</v>
      </c>
    </row>
    <row r="30" customFormat="false" ht="18.75" hidden="false" customHeight="true" outlineLevel="0" collapsed="false">
      <c r="B30" s="55" t="s">
        <v>94</v>
      </c>
      <c r="C30" s="55"/>
      <c r="D30" s="55"/>
      <c r="E30" s="55"/>
      <c r="F30" s="55"/>
      <c r="G30" s="55"/>
      <c r="H30" s="56" t="n">
        <f aca="false">SUM(H28:H29)</f>
        <v>1078</v>
      </c>
    </row>
    <row r="31" customFormat="false" ht="7.5" hidden="false" customHeight="true" outlineLevel="0" collapsed="false"/>
    <row r="32" customFormat="false" ht="19.5" hidden="false" customHeight="true" outlineLevel="0" collapsed="false">
      <c r="B32" s="10" t="s">
        <v>95</v>
      </c>
      <c r="C32" s="10"/>
      <c r="D32" s="10"/>
      <c r="E32" s="10"/>
      <c r="F32" s="10"/>
      <c r="G32" s="10"/>
      <c r="H32" s="10"/>
    </row>
    <row r="33" customFormat="false" ht="18.75" hidden="false" customHeight="true" outlineLevel="0" collapsed="false">
      <c r="B33" s="69" t="s">
        <v>96</v>
      </c>
      <c r="C33" s="69"/>
      <c r="D33" s="69"/>
      <c r="E33" s="69"/>
      <c r="F33" s="69"/>
      <c r="G33" s="69"/>
      <c r="H33" s="70" t="n">
        <f aca="false">H17</f>
        <v>2505.875</v>
      </c>
    </row>
    <row r="34" customFormat="false" ht="18.75" hidden="false" customHeight="true" outlineLevel="0" collapsed="false">
      <c r="B34" s="69" t="s">
        <v>97</v>
      </c>
      <c r="C34" s="69"/>
      <c r="D34" s="69"/>
      <c r="E34" s="69"/>
      <c r="F34" s="69"/>
      <c r="G34" s="69"/>
      <c r="H34" s="70" t="n">
        <f aca="false">H24</f>
        <v>5422.8556097561</v>
      </c>
    </row>
    <row r="35" customFormat="false" ht="18.75" hidden="false" customHeight="true" outlineLevel="0" collapsed="false">
      <c r="B35" s="69" t="s">
        <v>98</v>
      </c>
      <c r="C35" s="69"/>
      <c r="D35" s="69"/>
      <c r="E35" s="69"/>
      <c r="F35" s="69"/>
      <c r="G35" s="69"/>
      <c r="H35" s="70" t="n">
        <f aca="false">H30</f>
        <v>1078</v>
      </c>
    </row>
    <row r="36" customFormat="false" ht="18.75" hidden="false" customHeight="true" outlineLevel="0" collapsed="false">
      <c r="B36" s="71" t="s">
        <v>99</v>
      </c>
      <c r="C36" s="71"/>
      <c r="D36" s="71"/>
      <c r="E36" s="71"/>
      <c r="F36" s="71"/>
      <c r="G36" s="71"/>
      <c r="H36" s="72" t="n">
        <f aca="false">H33+H34+H35</f>
        <v>9006.7306097561</v>
      </c>
    </row>
    <row r="37" customFormat="false" ht="18.75" hidden="false" customHeight="true" outlineLevel="0" collapsed="false">
      <c r="B37" s="69" t="s">
        <v>100</v>
      </c>
      <c r="C37" s="69"/>
      <c r="D37" s="69"/>
      <c r="E37" s="69"/>
      <c r="F37" s="69"/>
      <c r="G37" s="69"/>
      <c r="H37" s="70" t="n">
        <f aca="false">H36*Stundensatz!$F$52</f>
        <v>1711.27881585366</v>
      </c>
    </row>
    <row r="38" customFormat="false" ht="21.75" hidden="false" customHeight="true" outlineLevel="0" collapsed="false">
      <c r="B38" s="73" t="s">
        <v>101</v>
      </c>
      <c r="C38" s="73"/>
      <c r="D38" s="73"/>
      <c r="E38" s="73"/>
      <c r="F38" s="73"/>
      <c r="G38" s="73"/>
      <c r="H38" s="74" t="n">
        <f aca="false">H36*(1+Stundensatz!$F$52)</f>
        <v>10718.0094256098</v>
      </c>
    </row>
    <row r="39" customFormat="false" ht="7.5" hidden="false" customHeight="true" outlineLevel="0" collapsed="false"/>
    <row r="40" customFormat="false" ht="13.5" hidden="false" customHeight="true" outlineLevel="0" collapsed="false">
      <c r="B40" s="31" t="s">
        <v>102</v>
      </c>
      <c r="C40" s="31"/>
      <c r="D40" s="31"/>
      <c r="E40" s="31"/>
      <c r="F40" s="31"/>
      <c r="G40" s="31"/>
      <c r="H40" s="31"/>
    </row>
  </sheetData>
  <mergeCells count="25">
    <mergeCell ref="B2:H2"/>
    <mergeCell ref="B3:E3"/>
    <mergeCell ref="F3:H3"/>
    <mergeCell ref="B4:H4"/>
    <mergeCell ref="B7:C7"/>
    <mergeCell ref="D7:F7"/>
    <mergeCell ref="G7:H7"/>
    <mergeCell ref="B8:C8"/>
    <mergeCell ref="D8:F8"/>
    <mergeCell ref="G8:H8"/>
    <mergeCell ref="B10:H10"/>
    <mergeCell ref="B17:G17"/>
    <mergeCell ref="B19:H19"/>
    <mergeCell ref="B24:C24"/>
    <mergeCell ref="E24:G24"/>
    <mergeCell ref="B26:H26"/>
    <mergeCell ref="B30:G30"/>
    <mergeCell ref="B32:H32"/>
    <mergeCell ref="B33:G33"/>
    <mergeCell ref="B34:G34"/>
    <mergeCell ref="B35:G35"/>
    <mergeCell ref="B36:G36"/>
    <mergeCell ref="B37:G37"/>
    <mergeCell ref="B38:G38"/>
    <mergeCell ref="B40:H40"/>
  </mergeCells>
  <printOptions headings="false" gridLines="false" gridLinesSet="true" horizontalCentered="false" verticalCentered="false"/>
  <pageMargins left="0.35" right="0.35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7" min="4" style="0" width="13"/>
    <col collapsed="false" customWidth="true" hidden="false" outlineLevel="0" max="8" min="8" style="0" width="2"/>
  </cols>
  <sheetData>
    <row r="2" customFormat="false" ht="13.5" hidden="false" customHeight="true" outlineLevel="0" collapsed="false">
      <c r="B2" s="1" t="s">
        <v>103</v>
      </c>
      <c r="C2" s="1"/>
      <c r="D2" s="1"/>
      <c r="E2" s="1"/>
      <c r="F2" s="1"/>
      <c r="G2" s="1"/>
    </row>
    <row r="3" customFormat="false" ht="27.75" hidden="false" customHeight="true" outlineLevel="0" collapsed="false">
      <c r="B3" s="2" t="s">
        <v>104</v>
      </c>
      <c r="C3" s="2"/>
      <c r="D3" s="2"/>
      <c r="E3" s="2"/>
      <c r="F3" s="3" t="s">
        <v>2</v>
      </c>
      <c r="G3" s="3"/>
    </row>
    <row r="4" customFormat="false" ht="15.75" hidden="false" customHeight="true" outlineLevel="0" collapsed="false">
      <c r="B4" s="4" t="s">
        <v>3</v>
      </c>
      <c r="C4" s="4"/>
      <c r="D4" s="4"/>
      <c r="E4" s="4"/>
      <c r="F4" s="4"/>
      <c r="G4" s="4"/>
    </row>
    <row r="5" customFormat="false" ht="3" hidden="false" customHeight="true" outlineLevel="0" collapsed="false">
      <c r="B5" s="5"/>
      <c r="C5" s="5"/>
      <c r="D5" s="5"/>
      <c r="E5" s="5"/>
      <c r="F5" s="5"/>
      <c r="G5" s="5"/>
    </row>
    <row r="6" customFormat="false" ht="7.5" hidden="false" customHeight="true" outlineLevel="0" collapsed="false"/>
    <row r="7" customFormat="false" ht="21.75" hidden="false" customHeight="true" outlineLevel="0" collapsed="false">
      <c r="B7" s="75" t="s">
        <v>105</v>
      </c>
      <c r="C7" s="75"/>
      <c r="D7" s="75"/>
      <c r="E7" s="75"/>
      <c r="F7" s="75"/>
      <c r="G7" s="75"/>
    </row>
    <row r="8" customFormat="false" ht="31.5" hidden="false" customHeight="true" outlineLevel="0" collapsed="false">
      <c r="B8" s="76" t="s">
        <v>106</v>
      </c>
      <c r="C8" s="77" t="s">
        <v>107</v>
      </c>
      <c r="D8" s="78" t="s">
        <v>108</v>
      </c>
      <c r="E8" s="78"/>
      <c r="F8" s="78"/>
      <c r="G8" s="78"/>
    </row>
    <row r="9" customFormat="false" ht="31.5" hidden="false" customHeight="true" outlineLevel="0" collapsed="false">
      <c r="B9" s="76" t="s">
        <v>109</v>
      </c>
      <c r="C9" s="77" t="s">
        <v>110</v>
      </c>
      <c r="D9" s="78" t="s">
        <v>111</v>
      </c>
      <c r="E9" s="78"/>
      <c r="F9" s="78"/>
      <c r="G9" s="78"/>
    </row>
    <row r="10" customFormat="false" ht="31.5" hidden="false" customHeight="true" outlineLevel="0" collapsed="false">
      <c r="B10" s="76" t="s">
        <v>112</v>
      </c>
      <c r="C10" s="77" t="s">
        <v>113</v>
      </c>
      <c r="D10" s="78" t="s">
        <v>114</v>
      </c>
      <c r="E10" s="78"/>
      <c r="F10" s="78"/>
      <c r="G10" s="78"/>
    </row>
    <row r="11" customFormat="false" ht="31.5" hidden="false" customHeight="true" outlineLevel="0" collapsed="false">
      <c r="B11" s="76" t="s">
        <v>115</v>
      </c>
      <c r="C11" s="77" t="s">
        <v>116</v>
      </c>
      <c r="D11" s="78" t="s">
        <v>117</v>
      </c>
      <c r="E11" s="78"/>
      <c r="F11" s="78"/>
      <c r="G11" s="78"/>
    </row>
    <row r="12" customFormat="false" ht="31.5" hidden="false" customHeight="true" outlineLevel="0" collapsed="false">
      <c r="B12" s="76" t="s">
        <v>118</v>
      </c>
      <c r="C12" s="77" t="s">
        <v>119</v>
      </c>
      <c r="D12" s="78" t="s">
        <v>120</v>
      </c>
      <c r="E12" s="78"/>
      <c r="F12" s="78"/>
      <c r="G12" s="78"/>
    </row>
    <row r="14" customFormat="false" ht="21.75" hidden="false" customHeight="true" outlineLevel="0" collapsed="false">
      <c r="B14" s="75" t="s">
        <v>121</v>
      </c>
      <c r="C14" s="75"/>
      <c r="D14" s="75"/>
      <c r="E14" s="75"/>
      <c r="F14" s="75"/>
      <c r="G14" s="75"/>
    </row>
    <row r="15" customFormat="false" ht="19.5" hidden="false" customHeight="true" outlineLevel="0" collapsed="false">
      <c r="B15" s="79"/>
      <c r="C15" s="80" t="s">
        <v>122</v>
      </c>
      <c r="D15" s="78" t="s">
        <v>123</v>
      </c>
      <c r="E15" s="78"/>
      <c r="F15" s="78"/>
      <c r="G15" s="78"/>
    </row>
    <row r="16" customFormat="false" ht="19.5" hidden="false" customHeight="true" outlineLevel="0" collapsed="false">
      <c r="B16" s="81"/>
      <c r="C16" s="80" t="s">
        <v>124</v>
      </c>
      <c r="D16" s="78" t="s">
        <v>125</v>
      </c>
      <c r="E16" s="78"/>
      <c r="F16" s="78"/>
      <c r="G16" s="78"/>
    </row>
    <row r="17" customFormat="false" ht="19.5" hidden="false" customHeight="true" outlineLevel="0" collapsed="false">
      <c r="B17" s="82"/>
      <c r="C17" s="80" t="s">
        <v>126</v>
      </c>
      <c r="D17" s="78" t="s">
        <v>127</v>
      </c>
      <c r="E17" s="78"/>
      <c r="F17" s="78"/>
      <c r="G17" s="78"/>
    </row>
    <row r="18" customFormat="false" ht="19.5" hidden="false" customHeight="true" outlineLevel="0" collapsed="false">
      <c r="B18" s="83"/>
      <c r="C18" s="80" t="s">
        <v>128</v>
      </c>
      <c r="D18" s="78" t="s">
        <v>129</v>
      </c>
      <c r="E18" s="78"/>
      <c r="F18" s="78"/>
      <c r="G18" s="78"/>
    </row>
    <row r="20" customFormat="false" ht="21.75" hidden="false" customHeight="true" outlineLevel="0" collapsed="false">
      <c r="B20" s="75" t="s">
        <v>130</v>
      </c>
      <c r="C20" s="75"/>
      <c r="D20" s="75"/>
      <c r="E20" s="75"/>
      <c r="F20" s="75"/>
      <c r="G20" s="75"/>
    </row>
    <row r="21" customFormat="false" ht="21.75" hidden="false" customHeight="true" outlineLevel="0" collapsed="false">
      <c r="B21" s="58"/>
      <c r="C21" s="80" t="s">
        <v>131</v>
      </c>
      <c r="D21" s="78" t="s">
        <v>132</v>
      </c>
      <c r="E21" s="78"/>
      <c r="F21" s="78"/>
      <c r="G21" s="78"/>
    </row>
    <row r="22" customFormat="false" ht="21.75" hidden="false" customHeight="true" outlineLevel="0" collapsed="false">
      <c r="B22" s="58"/>
      <c r="C22" s="80" t="s">
        <v>133</v>
      </c>
      <c r="D22" s="78" t="s">
        <v>134</v>
      </c>
      <c r="E22" s="78"/>
      <c r="F22" s="78"/>
      <c r="G22" s="78"/>
    </row>
    <row r="23" customFormat="false" ht="21.75" hidden="false" customHeight="true" outlineLevel="0" collapsed="false">
      <c r="B23" s="58"/>
      <c r="C23" s="80" t="s">
        <v>135</v>
      </c>
      <c r="D23" s="78" t="s">
        <v>136</v>
      </c>
      <c r="E23" s="78"/>
      <c r="F23" s="78"/>
      <c r="G23" s="78"/>
    </row>
    <row r="24" customFormat="false" ht="21.75" hidden="false" customHeight="true" outlineLevel="0" collapsed="false">
      <c r="B24" s="58"/>
      <c r="C24" s="80" t="s">
        <v>1</v>
      </c>
      <c r="D24" s="78" t="s">
        <v>137</v>
      </c>
      <c r="E24" s="78"/>
      <c r="F24" s="78"/>
      <c r="G24" s="78"/>
    </row>
    <row r="25" customFormat="false" ht="21.75" hidden="false" customHeight="true" outlineLevel="0" collapsed="false">
      <c r="B25" s="58"/>
      <c r="C25" s="80" t="s">
        <v>138</v>
      </c>
      <c r="D25" s="78" t="s">
        <v>139</v>
      </c>
      <c r="E25" s="78"/>
      <c r="F25" s="78"/>
      <c r="G25" s="78"/>
    </row>
    <row r="26" customFormat="false" ht="21.75" hidden="false" customHeight="true" outlineLevel="0" collapsed="false">
      <c r="B26" s="58"/>
      <c r="C26" s="80" t="s">
        <v>140</v>
      </c>
      <c r="D26" s="78" t="s">
        <v>141</v>
      </c>
      <c r="E26" s="78"/>
      <c r="F26" s="78"/>
      <c r="G26" s="78"/>
    </row>
    <row r="28" customFormat="false" ht="21.75" hidden="false" customHeight="true" outlineLevel="0" collapsed="false">
      <c r="B28" s="75" t="s">
        <v>142</v>
      </c>
      <c r="C28" s="75"/>
      <c r="D28" s="75"/>
      <c r="E28" s="75"/>
      <c r="F28" s="75"/>
      <c r="G28" s="75"/>
    </row>
    <row r="29" customFormat="false" ht="24" hidden="false" customHeight="true" outlineLevel="0" collapsed="false">
      <c r="B29" s="84" t="s">
        <v>143</v>
      </c>
      <c r="C29" s="85" t="s">
        <v>144</v>
      </c>
      <c r="D29" s="85"/>
      <c r="E29" s="85"/>
      <c r="F29" s="85"/>
      <c r="G29" s="85"/>
    </row>
    <row r="30" customFormat="false" ht="24" hidden="false" customHeight="true" outlineLevel="0" collapsed="false">
      <c r="B30" s="84" t="s">
        <v>143</v>
      </c>
      <c r="C30" s="85" t="s">
        <v>145</v>
      </c>
      <c r="D30" s="85"/>
      <c r="E30" s="85"/>
      <c r="F30" s="85"/>
      <c r="G30" s="85"/>
    </row>
    <row r="31" customFormat="false" ht="24" hidden="false" customHeight="true" outlineLevel="0" collapsed="false">
      <c r="B31" s="84" t="s">
        <v>143</v>
      </c>
      <c r="C31" s="85" t="s">
        <v>146</v>
      </c>
      <c r="D31" s="85"/>
      <c r="E31" s="85"/>
      <c r="F31" s="85"/>
      <c r="G31" s="85"/>
    </row>
    <row r="32" customFormat="false" ht="24" hidden="false" customHeight="true" outlineLevel="0" collapsed="false">
      <c r="B32" s="84" t="s">
        <v>143</v>
      </c>
      <c r="C32" s="85" t="s">
        <v>147</v>
      </c>
      <c r="D32" s="85"/>
      <c r="E32" s="85"/>
      <c r="F32" s="85"/>
      <c r="G32" s="85"/>
    </row>
    <row r="33" customFormat="false" ht="24" hidden="false" customHeight="true" outlineLevel="0" collapsed="false">
      <c r="B33" s="84" t="s">
        <v>143</v>
      </c>
      <c r="C33" s="85" t="s">
        <v>148</v>
      </c>
      <c r="D33" s="85"/>
      <c r="E33" s="85"/>
      <c r="F33" s="85"/>
      <c r="G33" s="85"/>
    </row>
  </sheetData>
  <mergeCells count="28">
    <mergeCell ref="B2:G2"/>
    <mergeCell ref="B3:E3"/>
    <mergeCell ref="F3:G3"/>
    <mergeCell ref="B4:G4"/>
    <mergeCell ref="B7:G7"/>
    <mergeCell ref="D8:G8"/>
    <mergeCell ref="D9:G9"/>
    <mergeCell ref="D10:G10"/>
    <mergeCell ref="D11:G11"/>
    <mergeCell ref="D12:G12"/>
    <mergeCell ref="B14:G14"/>
    <mergeCell ref="D15:G15"/>
    <mergeCell ref="D16:G16"/>
    <mergeCell ref="D17:G17"/>
    <mergeCell ref="D18:G18"/>
    <mergeCell ref="B20:G20"/>
    <mergeCell ref="D21:G21"/>
    <mergeCell ref="D22:G22"/>
    <mergeCell ref="D23:G23"/>
    <mergeCell ref="D24:G24"/>
    <mergeCell ref="D25:G25"/>
    <mergeCell ref="D26:G26"/>
    <mergeCell ref="B28:G28"/>
    <mergeCell ref="C29:G29"/>
    <mergeCell ref="C30:G30"/>
    <mergeCell ref="C31:G31"/>
    <mergeCell ref="C32:G32"/>
    <mergeCell ref="C33:G3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2026-10-09T11:37:11Z</dcterms:created>
  <dc:creator>openpyxl</dc:creator>
  <dc:description/>
  <dc:language>en-US</dc:language>
  <cp:lastModifiedBy/>
  <dcterms:modified xsi:type="dcterms:W3CDTF">2026-10-09T11:37:11Z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