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Grundlagen" sheetId="1" state="visible" r:id="rId3"/>
    <sheet name="Kassenbuch" sheetId="2" state="visible" r:id="rId4"/>
    <sheet name="Auswertu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<sst xmlns="http://schemas.openxmlformats.org/spreadsheetml/2006/main" count="132" uniqueCount="100">
  <si>
    <t xml:space="preserve">Grundlagen &amp; Anleitung</t>
  </si>
  <si>
    <t xml:space="preserve">Kassenbuch Gastronomie · Einstellungen, USt-Sätze 2026 und Kategorien</t>
  </si>
  <si>
    <t xml:space="preserve">Betrieb &amp; Anfangsbestand  (gelb = anpassbar)</t>
  </si>
  <si>
    <t xml:space="preserve">Kategorien (Auswahl)</t>
  </si>
  <si>
    <t xml:space="preserve">Betrieb</t>
  </si>
  <si>
    <t xml:space="preserve">Gastro Betrieb Muster</t>
  </si>
  <si>
    <t xml:space="preserve">Umsatz Speisen (7 %)</t>
  </si>
  <si>
    <t xml:space="preserve">Abrechnungsmonat</t>
  </si>
  <si>
    <t xml:space="preserve">Januar 2026</t>
  </si>
  <si>
    <t xml:space="preserve">Umsatz Getränke (19 %)</t>
  </si>
  <si>
    <t xml:space="preserve">Verantwortlich</t>
  </si>
  <si>
    <t xml:space="preserve">Inhaber/in</t>
  </si>
  <si>
    <t xml:space="preserve">Umsatz außer Haus (7 %)</t>
  </si>
  <si>
    <t xml:space="preserve">Anfangsbestand Kasse (€)</t>
  </si>
  <si>
    <t xml:space="preserve">Trinkgeld (steuerfrei)</t>
  </si>
  <si>
    <t xml:space="preserve">Sonstige Einnahme</t>
  </si>
  <si>
    <t xml:space="preserve">Umsatzsteuersätze 2026</t>
  </si>
  <si>
    <t xml:space="preserve">Wareneinkauf Speisen</t>
  </si>
  <si>
    <t xml:space="preserve">Regelsatz (Getränke, Sonstiges)</t>
  </si>
  <si>
    <t xml:space="preserve">Wareneinkauf Getränke</t>
  </si>
  <si>
    <t xml:space="preserve">Ermäßigt (Speisen ab 2026)</t>
  </si>
  <si>
    <t xml:space="preserve">Personal / Aushilfe</t>
  </si>
  <si>
    <t xml:space="preserve">Steuerfrei / nicht steuerbar</t>
  </si>
  <si>
    <t xml:space="preserve">Miete &amp; Nebenkosten</t>
  </si>
  <si>
    <t xml:space="preserve">Seit 01.01.2026 unterliegen Speisen in der Gastronomie dem ermäßigten Satz von 7 %; Getränke werden weiterhin mit 19 % besteuert.</t>
  </si>
  <si>
    <t xml:space="preserve">Reinigung &amp; Material</t>
  </si>
  <si>
    <t xml:space="preserve">Reparatur / Instandhaltung</t>
  </si>
  <si>
    <t xml:space="preserve">Bankeinzahlung</t>
  </si>
  <si>
    <t xml:space="preserve">GoBD – Pflichten für ein ordnungsgemäßes Kassenbuch</t>
  </si>
  <si>
    <t xml:space="preserve">Privatentnahme</t>
  </si>
  <si>
    <t xml:space="preserve">•  Täglich erfassen: alle Bareinnahmen und -ausgaben zeitnah (i. d. R. täglich) eintragen.</t>
  </si>
  <si>
    <t xml:space="preserve">Sonstige Ausgabe</t>
  </si>
  <si>
    <t xml:space="preserve">•  Kein negativer Kassenbestand: der Bestand darf nie unter 0 € fallen.</t>
  </si>
  <si>
    <t xml:space="preserve">•  Keine Buchung ohne Beleg; Belege fortlaufend nummerieren, keine Lücken.</t>
  </si>
  <si>
    <t xml:space="preserve">•  Chronologische Reihenfolge; bestehende Einträge nicht überschreiben – Korrektur per neuer Zeile.</t>
  </si>
  <si>
    <t xml:space="preserve">•  Kassensturz: Soll-Bestand (laut Buch) muss jederzeit mit dem Ist-Bestand (gezählt) übereinstimmen.</t>
  </si>
  <si>
    <t xml:space="preserve">•  Aufbewahrungsfrist 10 Jahre; Z-Bons der Kasse in das Kassenbuch übertragen.</t>
  </si>
  <si>
    <t xml:space="preserve">Anleitung</t>
  </si>
  <si>
    <t xml:space="preserve">1.  Anfangsbestand, Betrieb und Monat oben eintragen.</t>
  </si>
  <si>
    <t xml:space="preserve">2.  Im Blatt „Kassenbuch“ je Beleg Datum, Text, Kategorie, USt-Satz und Betrag (Einnahme oder Ausgabe) erfassen.</t>
  </si>
  <si>
    <t xml:space="preserve">3.  USt-Betrag, Netto und laufender Kassenbestand werden automatisch berechnet.</t>
  </si>
  <si>
    <t xml:space="preserve">4.  Im Blatt „Auswertung“ Summen, USt-Zahllast, Kategorien und Kassensturz prüfen.</t>
  </si>
  <si>
    <t xml:space="preserve">Hinweis: Alle Namen, Belege und Beträge sind frei erfunden und dienen nur als Beispiel. Diese Vorlage ersetzt keine steuerliche Beratung und keine zertifizierte Kassensoftware (TSE). Stand 2026.</t>
  </si>
  <si>
    <t xml:space="preserve">Kassenbuch</t>
  </si>
  <si>
    <t xml:space="preserve">Bargeldbewegungen je Beleg · laufender Kassenbestand · Umsatzsteuer</t>
  </si>
  <si>
    <t xml:space="preserve">Betrieb:</t>
  </si>
  <si>
    <t xml:space="preserve">Monat:</t>
  </si>
  <si>
    <t xml:space="preserve">Anfangsbestand:</t>
  </si>
  <si>
    <t xml:space="preserve">Beleg-Nr.</t>
  </si>
  <si>
    <t xml:space="preserve">Datum</t>
  </si>
  <si>
    <t xml:space="preserve">Buchungstext</t>
  </si>
  <si>
    <t xml:space="preserve">Kategorie</t>
  </si>
  <si>
    <t xml:space="preserve">USt-Satz</t>
  </si>
  <si>
    <t xml:space="preserve">Einnahme</t>
  </si>
  <si>
    <t xml:space="preserve">Ausgabe</t>
  </si>
  <si>
    <t xml:space="preserve">USt-Betrag</t>
  </si>
  <si>
    <t xml:space="preserve">Netto</t>
  </si>
  <si>
    <t xml:space="preserve">Kassenbestand</t>
  </si>
  <si>
    <t xml:space="preserve">Anfangsbestand / Kassenübertrag</t>
  </si>
  <si>
    <t xml:space="preserve">B-2026-001</t>
  </si>
  <si>
    <t xml:space="preserve">Tageslosung Speisen (Z-Bon)</t>
  </si>
  <si>
    <t xml:space="preserve">B-2026-002</t>
  </si>
  <si>
    <t xml:space="preserve">Tageslosung Getränke (Z-Bon)</t>
  </si>
  <si>
    <t xml:space="preserve">B-2026-003</t>
  </si>
  <si>
    <t xml:space="preserve">Wareneinkauf Lebensmittel</t>
  </si>
  <si>
    <t xml:space="preserve">B-2026-004</t>
  </si>
  <si>
    <t xml:space="preserve">B-2026-005</t>
  </si>
  <si>
    <t xml:space="preserve">B-2026-006</t>
  </si>
  <si>
    <t xml:space="preserve">Getränkelieferung</t>
  </si>
  <si>
    <t xml:space="preserve">B-2026-007</t>
  </si>
  <si>
    <t xml:space="preserve">B-2026-008</t>
  </si>
  <si>
    <t xml:space="preserve">B-2026-009</t>
  </si>
  <si>
    <t xml:space="preserve">Reinigungsmittel</t>
  </si>
  <si>
    <t xml:space="preserve">B-2026-010</t>
  </si>
  <si>
    <t xml:space="preserve">Bankeinzahlung Tageslosung</t>
  </si>
  <si>
    <t xml:space="preserve">B-2026-011</t>
  </si>
  <si>
    <t xml:space="preserve">Aushilfe Lohnzahlung</t>
  </si>
  <si>
    <t xml:space="preserve">B-2026-012</t>
  </si>
  <si>
    <t xml:space="preserve">Summen / Endbestand</t>
  </si>
  <si>
    <t xml:space="preserve">Auswertung</t>
  </si>
  <si>
    <t xml:space="preserve">Summen, Umsatzsteuer-Zahllast, Kategorien und Kassensturz</t>
  </si>
  <si>
    <t xml:space="preserve">Anfangsbestand</t>
  </si>
  <si>
    <t xml:space="preserve">Summe Einnahmen</t>
  </si>
  <si>
    <t xml:space="preserve">Summe Ausgaben</t>
  </si>
  <si>
    <t xml:space="preserve">Endbestand (Soll)</t>
  </si>
  <si>
    <t xml:space="preserve">Umsatzsteuer</t>
  </si>
  <si>
    <t xml:space="preserve">Kassensturz</t>
  </si>
  <si>
    <t xml:space="preserve">Umsatzsteuer aus Einnahmen</t>
  </si>
  <si>
    <t xml:space="preserve">Soll-Bestand (laut Buch)</t>
  </si>
  <si>
    <t xml:space="preserve">davon 7 % (Speisen)</t>
  </si>
  <si>
    <t xml:space="preserve">Ist-Bestand (gezählt)</t>
  </si>
  <si>
    <t xml:space="preserve">davon 19 % (Getränke/Sonst.)</t>
  </si>
  <si>
    <t xml:space="preserve">Differenz</t>
  </si>
  <si>
    <t xml:space="preserve">Vorsteuer aus Ausgaben</t>
  </si>
  <si>
    <t xml:space="preserve">Umsatzsteuer-Zahllast</t>
  </si>
  <si>
    <t xml:space="preserve">Einnahmen &amp; Ausgaben nach Kategorie</t>
  </si>
  <si>
    <t xml:space="preserve">Einnahmen</t>
  </si>
  <si>
    <t xml:space="preserve">Ausgaben</t>
  </si>
  <si>
    <t xml:space="preserve">Summe</t>
  </si>
  <si>
    <t xml:space="preserve">Die USt-Zahllast ist die an das Finanzamt zu meldende Differenz aus vereinnahmter Umsatzsteuer und abziehbarer Vorsteuer. Der Ist-Bestand im Kassensturz ist das tatsächlich gezählte Bargeld – er sollte dem Soll-Bestand entsprechen.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</si>
</sst>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 %"/>
    <numFmt numFmtId="167" formatCode="dd\.mm\.yyyy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sz val="10"/>
      <color rgb="FFE3CBD1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6E2436"/>
      <name val="Calibri"/>
      <family val="0"/>
      <charset val="1"/>
    </font>
    <font>
      <sz val="10"/>
      <color rgb="FF2B2328"/>
      <name val="Calibri"/>
      <family val="0"/>
      <charset val="1"/>
    </font>
    <font>
      <sz val="9.5"/>
      <color rgb="FF2B2328"/>
      <name val="Calibri"/>
      <family val="0"/>
      <charset val="1"/>
    </font>
    <font>
      <b val="true"/>
      <sz val="10"/>
      <color rgb="FF3E7D52"/>
      <name val="Calibri"/>
      <family val="0"/>
      <charset val="1"/>
    </font>
    <font>
      <i val="true"/>
      <sz val="9.5"/>
      <color rgb="FF5A5F72"/>
      <name val="Calibri"/>
      <family val="0"/>
      <charset val="1"/>
    </font>
    <font>
      <i val="true"/>
      <sz val="9.5"/>
      <color rgb="FF7A5A20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"/>
      <color rgb="FF2B2328"/>
      <name val="Calibri"/>
      <family val="0"/>
      <charset val="1"/>
    </font>
    <font>
      <sz val="10"/>
      <color rgb="FF3E7D52"/>
      <name val="Calibri"/>
      <family val="0"/>
      <charset val="1"/>
    </font>
    <font>
      <sz val="10"/>
      <color rgb="FF5A5F72"/>
      <name val="Calibri"/>
      <family val="0"/>
      <charset val="1"/>
    </font>
    <font>
      <sz val="10"/>
      <color rgb="FFB23A3A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5"/>
      <color rgb="FF3E7D52"/>
      <name val="Calibri"/>
      <family val="0"/>
      <charset val="1"/>
    </font>
    <font>
      <b val="true"/>
      <sz val="15"/>
      <color rgb="FFB23A3A"/>
      <name val="Calibri"/>
      <family val="0"/>
      <charset val="1"/>
    </font>
    <font>
      <b val="true"/>
      <sz val="15"/>
      <color rgb="FF6E2436"/>
      <name val="Calibri"/>
      <family val="0"/>
      <charset val="1"/>
    </font>
    <font>
      <sz val="9.5"/>
      <color rgb="FF3E7D52"/>
      <name val="Calibri"/>
      <family val="0"/>
      <charset val="1"/>
    </font>
    <font>
      <sz val="9.5"/>
      <color rgb="FFB23A3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4E1A26"/>
        <bgColor rgb="FF6E2436"/>
      </patternFill>
    </fill>
    <fill>
      <patternFill patternType="solid">
        <fgColor rgb="FF6E2436"/>
        <bgColor rgb="FF4E1A26"/>
      </patternFill>
    </fill>
    <fill>
      <patternFill patternType="solid">
        <fgColor rgb="FF8A3346"/>
        <bgColor rgb="FF6E2436"/>
      </patternFill>
    </fill>
    <fill>
      <patternFill patternType="solid">
        <fgColor rgb="FFFFF6E3"/>
        <bgColor rgb="FFFBF0D8"/>
      </patternFill>
    </fill>
    <fill>
      <patternFill patternType="solid">
        <fgColor rgb="FFFFFFFF"/>
        <bgColor rgb="FFF9F9F9"/>
      </patternFill>
    </fill>
    <fill>
      <patternFill patternType="solid">
        <fgColor rgb="FFFAF6F7"/>
        <bgColor rgb="FFF9F9F9"/>
      </patternFill>
    </fill>
    <fill>
      <patternFill patternType="solid">
        <fgColor rgb="FFF3ECEE"/>
        <bgColor rgb="FFFBF0D8"/>
      </patternFill>
    </fill>
    <fill>
      <patternFill patternType="solid">
        <fgColor rgb="FFFBF0D8"/>
        <bgColor rgb="FFFFF6E3"/>
      </patternFill>
    </fill>
    <fill>
      <patternFill patternType="solid">
        <fgColor rgb="FFB5892E"/>
        <bgColor rgb="FF878787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medium">
        <color rgb="FF6E2436"/>
      </left>
      <right style="medium">
        <color rgb="FF6E2436"/>
      </right>
      <top style="medium">
        <color rgb="FF6E2436"/>
      </top>
      <bottom/>
      <diagonal/>
    </border>
    <border diagonalUp="false" diagonalDown="false">
      <left style="medium">
        <color rgb="FF6E2436"/>
      </left>
      <right/>
      <top style="medium">
        <color rgb="FF6E2436"/>
      </top>
      <bottom/>
      <diagonal/>
    </border>
    <border diagonalUp="false" diagonalDown="false">
      <left/>
      <right style="medium">
        <color rgb="FF6E2436"/>
      </right>
      <top style="medium">
        <color rgb="FF6E2436"/>
      </top>
      <bottom/>
      <diagonal/>
    </border>
    <border diagonalUp="false" diagonalDown="false">
      <left style="medium">
        <color rgb="FF6E2436"/>
      </left>
      <right style="medium">
        <color rgb="FF6E2436"/>
      </right>
      <top/>
      <bottom/>
      <diagonal/>
    </border>
    <border diagonalUp="false" diagonalDown="false">
      <left style="medium">
        <color rgb="FF6E2436"/>
      </left>
      <right/>
      <top/>
      <bottom/>
      <diagonal/>
    </border>
    <border diagonalUp="false" diagonalDown="false">
      <left/>
      <right style="medium">
        <color rgb="FF6E2436"/>
      </right>
      <top/>
      <bottom/>
      <diagonal/>
    </border>
    <border diagonalUp="false" diagonalDown="false">
      <left style="medium">
        <color rgb="FF6E2436"/>
      </left>
      <right/>
      <top/>
      <bottom style="medium">
        <color rgb="FF6E2436"/>
      </bottom>
      <diagonal/>
    </border>
    <border diagonalUp="false" diagonalDown="false">
      <left/>
      <right style="medium">
        <color rgb="FF6E2436"/>
      </right>
      <top/>
      <bottom style="medium">
        <color rgb="FF6E2436"/>
      </bottom>
      <diagonal/>
    </border>
    <border diagonalUp="false" diagonalDown="false">
      <left style="medium">
        <color rgb="FF6E2436"/>
      </left>
      <right style="medium">
        <color rgb="FF6E2436"/>
      </right>
      <top/>
      <bottom style="medium">
        <color rgb="FF6E2436"/>
      </bottom>
      <diagonal/>
    </border>
    <border diagonalUp="false" diagonalDown="false">
      <left style="medium">
        <color rgb="FFB5892E"/>
      </left>
      <right style="medium">
        <color rgb="FFB5892E"/>
      </right>
      <top style="medium">
        <color rgb="FFB5892E"/>
      </top>
      <bottom style="medium">
        <color rgb="FFB5892E"/>
      </bottom>
      <diagonal/>
    </border>
    <border diagonalUp="false" diagonalDown="false">
      <left/>
      <right/>
      <top style="medium">
        <color rgb="FF6E2436"/>
      </top>
      <bottom/>
      <diagonal/>
    </border>
    <border diagonalUp="false" diagonalDown="false">
      <left style="medium">
        <color rgb="FF6E2436"/>
      </left>
      <right style="thin">
        <color rgb="FFD8CCCF"/>
      </right>
      <top style="thin">
        <color rgb="FFD8CCCF"/>
      </top>
      <bottom style="thin">
        <color rgb="FFD8CCCF"/>
      </bottom>
      <diagonal/>
    </border>
    <border diagonalUp="false" diagonalDown="false">
      <left style="thin">
        <color rgb="FFD8CCCF"/>
      </left>
      <right style="thin">
        <color rgb="FFD8CCCF"/>
      </right>
      <top style="thin">
        <color rgb="FFD8CCCF"/>
      </top>
      <bottom style="thin">
        <color rgb="FFD8CCCF"/>
      </bottom>
      <diagonal/>
    </border>
    <border diagonalUp="false" diagonalDown="false">
      <left style="thin">
        <color rgb="FFD8CCCF"/>
      </left>
      <right style="medium">
        <color rgb="FF6E2436"/>
      </right>
      <top style="thin">
        <color rgb="FFD8CCCF"/>
      </top>
      <bottom style="thin">
        <color rgb="FFD8CCCF"/>
      </bottom>
      <diagonal/>
    </border>
    <border diagonalUp="false" diagonalDown="false">
      <left/>
      <right/>
      <top/>
      <bottom style="medium">
        <color rgb="FF6E243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1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8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8" fillId="8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8" fillId="8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7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9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9" fillId="8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1" shrinkToFit="false"/>
      <protection locked="true" hidden="false"/>
    </xf>
    <xf numFmtId="164" fontId="9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8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8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6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9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3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0" fillId="6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6" borderId="13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15" fillId="6" borderId="14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9" fillId="7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7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9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7" borderId="13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0" fillId="7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7" borderId="13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15" fillId="7" borderId="14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18" fillId="6" borderId="13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18" fillId="7" borderId="13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0" fillId="6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6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6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7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7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7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19" fillId="3" borderId="1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0" fillId="3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10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2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5" fillId="0" borderId="3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7" fillId="7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7" borderId="6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5" borderId="6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7" fillId="6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6" borderId="6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15" fillId="0" borderId="6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9" fillId="7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0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3" fillId="7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24" fillId="7" borderId="6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0" fillId="6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3" fillId="6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24" fillId="6" borderId="6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25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5" fillId="3" borderId="1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25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2" fillId="8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B23A3A"/>
        <sz val="10"/>
      </font>
      <fill>
        <patternFill>
          <bgColor rgb="FFF4D4D0"/>
        </patternFill>
      </fill>
    </dxf>
    <dxf>
      <font>
        <name val="Calibri"/>
        <charset val="1"/>
        <family val="0"/>
        <b val="1"/>
        <color rgb="FFB23A3A"/>
        <sz val="11"/>
      </font>
      <fill>
        <patternFill>
          <bgColor rgb="FFF4D4D0"/>
        </patternFill>
      </fill>
    </dxf>
    <dxf>
      <font>
        <name val="Calibri"/>
        <charset val="1"/>
        <family val="0"/>
        <b val="1"/>
        <color rgb="FF3E7D52"/>
        <sz val="10"/>
      </font>
      <fill>
        <patternFill>
          <bgColor rgb="FFDCEF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A20"/>
      <rgbColor rgb="FF800080"/>
      <rgbColor rgb="FF008080"/>
      <rgbColor rgb="FFD8CCCF"/>
      <rgbColor rgb="FF878787"/>
      <rgbColor rgb="FF9999FF"/>
      <rgbColor rgb="FF8A3346"/>
      <rgbColor rgb="FFFFF6E3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6F7"/>
      <rgbColor rgb="FFDCEFE1"/>
      <rgbColor rgb="FFFBF0D8"/>
      <rgbColor rgb="FFF3ECEE"/>
      <rgbColor rgb="FFE3CBD1"/>
      <rgbColor rgb="FFCC99FF"/>
      <rgbColor rgb="FFF4D4D0"/>
      <rgbColor rgb="FF3366FF"/>
      <rgbColor rgb="FF33CCCC"/>
      <rgbColor rgb="FF99CC00"/>
      <rgbColor rgb="FFFFCC00"/>
      <rgbColor rgb="FFFF9900"/>
      <rgbColor rgb="FFFF6600"/>
      <rgbColor rgb="FF5A5F72"/>
      <rgbColor rgb="FFB5892E"/>
      <rgbColor rgb="FF003366"/>
      <rgbColor rgb="FF3E7D52"/>
      <rgbColor rgb="FF003300"/>
      <rgbColor rgb="FF4E1A26"/>
      <rgbColor rgb="FF6E2436"/>
      <rgbColor rgb="FFB23A3A"/>
      <rgbColor rgb="FF333399"/>
      <rgbColor rgb="FF2B23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Einnahmen &amp; Ausgaben nach Kategorie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Auswertung!C17</c:f>
              <c:strCache>
                <c:ptCount val="1"/>
                <c:pt idx="0">
                  <c:v>Einnahmen</c:v>
                </c:pt>
              </c:strCache>
            </c:strRef>
          </c:tx>
          <c:spPr>
            <a:solidFill>
              <a:srgbClr val="3e7d5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Auswertung!$B$18:$B$31</c:f>
              <c:strCache>
                <c:ptCount val="14"/>
                <c:pt idx="0">
                  <c:v>Umsatz Speisen (7 %)</c:v>
                </c:pt>
                <c:pt idx="1">
                  <c:v>Umsatz Getränke (19 %)</c:v>
                </c:pt>
                <c:pt idx="2">
                  <c:v>Umsatz außer Haus (7 %)</c:v>
                </c:pt>
                <c:pt idx="3">
                  <c:v>Trinkgeld (steuerfrei)</c:v>
                </c:pt>
                <c:pt idx="4">
                  <c:v>Sonstige Einnahme</c:v>
                </c:pt>
                <c:pt idx="5">
                  <c:v>Wareneinkauf Speisen</c:v>
                </c:pt>
                <c:pt idx="6">
                  <c:v>Wareneinkauf Getränke</c:v>
                </c:pt>
                <c:pt idx="7">
                  <c:v>Personal / Aushilfe</c:v>
                </c:pt>
                <c:pt idx="8">
                  <c:v>Miete &amp; Nebenkosten</c:v>
                </c:pt>
                <c:pt idx="9">
                  <c:v>Reinigung &amp; Material</c:v>
                </c:pt>
                <c:pt idx="10">
                  <c:v>Reparatur / Instandhaltung</c:v>
                </c:pt>
                <c:pt idx="11">
                  <c:v>Bankeinzahlung</c:v>
                </c:pt>
                <c:pt idx="12">
                  <c:v>Privatentnahme</c:v>
                </c:pt>
                <c:pt idx="13">
                  <c:v>Sonstige Ausgabe</c:v>
                </c:pt>
              </c:strCache>
            </c:strRef>
          </c:cat>
          <c:val>
            <c:numRef>
              <c:f>Auswertung!$C$18:$C$31</c:f>
              <c:numCache>
                <c:formatCode>#,##0.00" €"</c:formatCode>
                <c:ptCount val="14"/>
                <c:pt idx="0">
                  <c:v>2010</c:v>
                </c:pt>
                <c:pt idx="1">
                  <c:v>1350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1"/>
          <c:order val="1"/>
          <c:tx>
            <c:strRef>
              <c:f>Auswertung!D17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rgbClr val="b23a3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Auswertung!$B$18:$B$31</c:f>
              <c:strCache>
                <c:ptCount val="14"/>
                <c:pt idx="0">
                  <c:v>Umsatz Speisen (7 %)</c:v>
                </c:pt>
                <c:pt idx="1">
                  <c:v>Umsatz Getränke (19 %)</c:v>
                </c:pt>
                <c:pt idx="2">
                  <c:v>Umsatz außer Haus (7 %)</c:v>
                </c:pt>
                <c:pt idx="3">
                  <c:v>Trinkgeld (steuerfrei)</c:v>
                </c:pt>
                <c:pt idx="4">
                  <c:v>Sonstige Einnahme</c:v>
                </c:pt>
                <c:pt idx="5">
                  <c:v>Wareneinkauf Speisen</c:v>
                </c:pt>
                <c:pt idx="6">
                  <c:v>Wareneinkauf Getränke</c:v>
                </c:pt>
                <c:pt idx="7">
                  <c:v>Personal / Aushilfe</c:v>
                </c:pt>
                <c:pt idx="8">
                  <c:v>Miete &amp; Nebenkosten</c:v>
                </c:pt>
                <c:pt idx="9">
                  <c:v>Reinigung &amp; Material</c:v>
                </c:pt>
                <c:pt idx="10">
                  <c:v>Reparatur / Instandhaltung</c:v>
                </c:pt>
                <c:pt idx="11">
                  <c:v>Bankeinzahlung</c:v>
                </c:pt>
                <c:pt idx="12">
                  <c:v>Privatentnahme</c:v>
                </c:pt>
                <c:pt idx="13">
                  <c:v>Sonstige Ausgabe</c:v>
                </c:pt>
              </c:strCache>
            </c:strRef>
          </c:cat>
          <c:val>
            <c:numRef>
              <c:f>Auswertung!$D$18:$D$31</c:f>
              <c:numCache>
                <c:formatCode>#,##0.00" €"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150</c:v>
                </c:pt>
                <c:pt idx="6">
                  <c:v>300</c:v>
                </c:pt>
                <c:pt idx="7">
                  <c:v>200</c:v>
                </c:pt>
                <c:pt idx="8">
                  <c:v>0</c:v>
                </c:pt>
                <c:pt idx="9">
                  <c:v>60</c:v>
                </c:pt>
                <c:pt idx="10">
                  <c:v>0</c:v>
                </c:pt>
                <c:pt idx="11">
                  <c:v>1500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gapWidth val="60"/>
        <c:overlap val="0"/>
        <c:axId val="6292592"/>
        <c:axId val="802088"/>
      </c:barChart>
      <c:catAx>
        <c:axId val="629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2088"/>
        <c:crosses val="autoZero"/>
        <c:auto val="1"/>
        <c:lblAlgn val="ctr"/>
        <c:lblOffset val="100"/>
        <c:noMultiLvlLbl val="0"/>
      </c:catAx>
      <c:valAx>
        <c:axId val="8020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9259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13</xdr:row>
      <xdr:rowOff>137160</xdr:rowOff>
    </xdr:from>
    <xdr:to>
      <xdr:col>13</xdr:col>
      <xdr:colOff>194760</xdr:colOff>
      <xdr:row>30</xdr:row>
      <xdr:rowOff>33840</xdr:rowOff>
    </xdr:to>
    <xdr:graphicFrame>
      <xdr:nvGraphicFramePr>
        <xdr:cNvPr id="0" name="Chart 1"/>
        <xdr:cNvGraphicFramePr/>
      </xdr:nvGraphicFramePr>
      <xdr:xfrm>
        <a:off x="4651920" y="352440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E1A26"/>
    <pageSetUpPr fitToPage="fals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34"/>
    <col collapsed="false" customWidth="true" hidden="false" outlineLevel="0" max="6" min="6" style="0" width="2"/>
    <col collapsed="false" customWidth="true" hidden="false" outlineLevel="0" max="7" min="7" style="0" width="30"/>
    <col collapsed="false" customWidth="true" hidden="false" outlineLevel="0" max="8" min="8" style="0" width="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1.75" hidden="false" customHeight="true" outlineLevel="0" collapsed="false">
      <c r="B4" s="3" t="s">
        <v>2</v>
      </c>
      <c r="C4" s="3"/>
      <c r="D4" s="3"/>
      <c r="E4" s="3"/>
      <c r="G4" s="4" t="s">
        <v>3</v>
      </c>
    </row>
    <row r="5" customFormat="false" ht="15" hidden="false" customHeight="true" outlineLevel="0" collapsed="false">
      <c r="B5" s="5" t="s">
        <v>4</v>
      </c>
      <c r="C5" s="6" t="s">
        <v>5</v>
      </c>
      <c r="G5" s="7" t="s">
        <v>6</v>
      </c>
    </row>
    <row r="6" customFormat="false" ht="15" hidden="false" customHeight="true" outlineLevel="0" collapsed="false">
      <c r="B6" s="8" t="s">
        <v>7</v>
      </c>
      <c r="C6" s="9" t="s">
        <v>8</v>
      </c>
      <c r="G6" s="10" t="s">
        <v>9</v>
      </c>
    </row>
    <row r="7" customFormat="false" ht="15" hidden="false" customHeight="true" outlineLevel="0" collapsed="false">
      <c r="B7" s="8" t="s">
        <v>10</v>
      </c>
      <c r="C7" s="9" t="s">
        <v>11</v>
      </c>
      <c r="G7" s="7" t="s">
        <v>12</v>
      </c>
    </row>
    <row r="8" customFormat="false" ht="15" hidden="false" customHeight="true" outlineLevel="0" collapsed="false">
      <c r="B8" s="11" t="s">
        <v>13</v>
      </c>
      <c r="C8" s="12" t="n">
        <v>500</v>
      </c>
      <c r="G8" s="10" t="s">
        <v>14</v>
      </c>
    </row>
    <row r="9" customFormat="false" ht="15" hidden="false" customHeight="true" outlineLevel="0" collapsed="false">
      <c r="G9" s="7" t="s">
        <v>15</v>
      </c>
    </row>
    <row r="10" customFormat="false" ht="15" hidden="false" customHeight="true" outlineLevel="0" collapsed="false">
      <c r="B10" s="3" t="s">
        <v>16</v>
      </c>
      <c r="C10" s="3"/>
      <c r="D10" s="3"/>
      <c r="E10" s="3"/>
      <c r="G10" s="10" t="s">
        <v>17</v>
      </c>
    </row>
    <row r="11" customFormat="false" ht="15" hidden="false" customHeight="true" outlineLevel="0" collapsed="false">
      <c r="B11" s="13" t="s">
        <v>18</v>
      </c>
      <c r="C11" s="14" t="n">
        <v>0.19</v>
      </c>
      <c r="G11" s="7" t="s">
        <v>19</v>
      </c>
    </row>
    <row r="12" customFormat="false" ht="15" hidden="false" customHeight="true" outlineLevel="0" collapsed="false">
      <c r="B12" s="15" t="s">
        <v>20</v>
      </c>
      <c r="C12" s="16" t="n">
        <v>0.07</v>
      </c>
      <c r="G12" s="10" t="s">
        <v>21</v>
      </c>
    </row>
    <row r="13" customFormat="false" ht="15" hidden="false" customHeight="true" outlineLevel="0" collapsed="false">
      <c r="B13" s="17" t="s">
        <v>22</v>
      </c>
      <c r="C13" s="18" t="n">
        <v>0</v>
      </c>
      <c r="G13" s="7" t="s">
        <v>23</v>
      </c>
    </row>
    <row r="14" customFormat="false" ht="15" hidden="false" customHeight="true" outlineLevel="0" collapsed="false">
      <c r="B14" s="19" t="s">
        <v>24</v>
      </c>
      <c r="C14" s="19"/>
      <c r="D14" s="19"/>
      <c r="E14" s="19"/>
      <c r="G14" s="10" t="s">
        <v>25</v>
      </c>
    </row>
    <row r="15" customFormat="false" ht="15" hidden="false" customHeight="true" outlineLevel="0" collapsed="false">
      <c r="B15" s="19"/>
      <c r="C15" s="19"/>
      <c r="D15" s="19"/>
      <c r="E15" s="19"/>
      <c r="G15" s="7" t="s">
        <v>26</v>
      </c>
    </row>
    <row r="16" customFormat="false" ht="15" hidden="false" customHeight="true" outlineLevel="0" collapsed="false">
      <c r="G16" s="10" t="s">
        <v>27</v>
      </c>
    </row>
    <row r="17" customFormat="false" ht="21.75" hidden="false" customHeight="true" outlineLevel="0" collapsed="false">
      <c r="B17" s="3" t="s">
        <v>28</v>
      </c>
      <c r="C17" s="3"/>
      <c r="D17" s="3"/>
      <c r="E17" s="3"/>
      <c r="G17" s="7" t="s">
        <v>29</v>
      </c>
    </row>
    <row r="18" customFormat="false" ht="18.75" hidden="false" customHeight="true" outlineLevel="0" collapsed="false">
      <c r="B18" s="20" t="s">
        <v>30</v>
      </c>
      <c r="C18" s="20"/>
      <c r="D18" s="20"/>
      <c r="E18" s="20"/>
      <c r="G18" s="21" t="s">
        <v>31</v>
      </c>
    </row>
    <row r="19" customFormat="false" ht="18.75" hidden="false" customHeight="true" outlineLevel="0" collapsed="false">
      <c r="B19" s="20" t="s">
        <v>32</v>
      </c>
      <c r="C19" s="20"/>
      <c r="D19" s="20"/>
      <c r="E19" s="20"/>
    </row>
    <row r="20" customFormat="false" ht="18.75" hidden="false" customHeight="true" outlineLevel="0" collapsed="false">
      <c r="B20" s="20" t="s">
        <v>33</v>
      </c>
      <c r="C20" s="20"/>
      <c r="D20" s="20"/>
      <c r="E20" s="20"/>
    </row>
    <row r="21" customFormat="false" ht="18.75" hidden="false" customHeight="true" outlineLevel="0" collapsed="false">
      <c r="B21" s="20" t="s">
        <v>34</v>
      </c>
      <c r="C21" s="20"/>
      <c r="D21" s="20"/>
      <c r="E21" s="20"/>
    </row>
    <row r="22" customFormat="false" ht="18.75" hidden="false" customHeight="true" outlineLevel="0" collapsed="false">
      <c r="B22" s="20" t="s">
        <v>35</v>
      </c>
      <c r="C22" s="20"/>
      <c r="D22" s="20"/>
      <c r="E22" s="20"/>
    </row>
    <row r="23" customFormat="false" ht="18.75" hidden="false" customHeight="true" outlineLevel="0" collapsed="false">
      <c r="B23" s="20" t="s">
        <v>36</v>
      </c>
      <c r="C23" s="20"/>
      <c r="D23" s="20"/>
      <c r="E23" s="20"/>
    </row>
    <row r="25" customFormat="false" ht="21.75" hidden="false" customHeight="true" outlineLevel="0" collapsed="false">
      <c r="B25" s="3" t="s">
        <v>37</v>
      </c>
      <c r="C25" s="3"/>
      <c r="D25" s="3"/>
      <c r="E25" s="3"/>
    </row>
    <row r="26" customFormat="false" ht="18.75" hidden="false" customHeight="true" outlineLevel="0" collapsed="false">
      <c r="B26" s="20" t="s">
        <v>38</v>
      </c>
      <c r="C26" s="20"/>
      <c r="D26" s="20"/>
      <c r="E26" s="20"/>
    </row>
    <row r="27" customFormat="false" ht="18.75" hidden="false" customHeight="true" outlineLevel="0" collapsed="false">
      <c r="B27" s="20" t="s">
        <v>39</v>
      </c>
      <c r="C27" s="20"/>
      <c r="D27" s="20"/>
      <c r="E27" s="20"/>
    </row>
    <row r="28" customFormat="false" ht="18.75" hidden="false" customHeight="true" outlineLevel="0" collapsed="false">
      <c r="B28" s="20" t="s">
        <v>40</v>
      </c>
      <c r="C28" s="20"/>
      <c r="D28" s="20"/>
      <c r="E28" s="20"/>
    </row>
    <row r="29" customFormat="false" ht="18.75" hidden="false" customHeight="true" outlineLevel="0" collapsed="false">
      <c r="B29" s="20" t="s">
        <v>41</v>
      </c>
      <c r="C29" s="20"/>
      <c r="D29" s="20"/>
      <c r="E29" s="20"/>
    </row>
    <row r="31" customFormat="false" ht="15" hidden="false" customHeight="true" outlineLevel="0" collapsed="false">
      <c r="B31" s="22" t="s">
        <v>42</v>
      </c>
      <c r="C31" s="22"/>
      <c r="D31" s="22"/>
      <c r="E31" s="22"/>
    </row>
    <row r="32" customFormat="false" ht="15" hidden="false" customHeight="false" outlineLevel="0" collapsed="false">
      <c r="B32" s="22"/>
      <c r="C32" s="22"/>
      <c r="D32" s="22"/>
      <c r="E32" s="22"/>
    </row>
  </sheetData>
  <mergeCells count="18">
    <mergeCell ref="A1:G1"/>
    <mergeCell ref="A2:G2"/>
    <mergeCell ref="B4:E4"/>
    <mergeCell ref="B10:E10"/>
    <mergeCell ref="B14:E15"/>
    <mergeCell ref="B17:E17"/>
    <mergeCell ref="B18:E18"/>
    <mergeCell ref="B19:E19"/>
    <mergeCell ref="B20:E20"/>
    <mergeCell ref="B21:E21"/>
    <mergeCell ref="B22:E22"/>
    <mergeCell ref="B23:E23"/>
    <mergeCell ref="B25:E25"/>
    <mergeCell ref="B26:E26"/>
    <mergeCell ref="B27:E27"/>
    <mergeCell ref="B28:E28"/>
    <mergeCell ref="B29:E29"/>
    <mergeCell ref="B31:E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2436"/>
    <pageSetUpPr fitToPage="true"/>
  </sheetPr>
  <dimension ref="A1:K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30"/>
    <col collapsed="false" customWidth="true" hidden="false" outlineLevel="0" max="5" min="5" style="0" width="24"/>
    <col collapsed="false" customWidth="true" hidden="false" outlineLevel="0" max="6" min="6" style="0" width="9"/>
    <col collapsed="false" customWidth="true" hidden="false" outlineLevel="0" max="8" min="7" style="0" width="12"/>
    <col collapsed="false" customWidth="true" hidden="false" outlineLevel="0" max="10" min="9" style="0" width="11"/>
    <col collapsed="false" customWidth="true" hidden="false" outlineLevel="0" max="11" min="11" style="0" width="13"/>
  </cols>
  <sheetData>
    <row r="1" customFormat="false" ht="27.75" hidden="false" customHeight="true" outlineLevel="0" collapsed="false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true" outlineLevel="0" collapsed="false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6.5" hidden="false" customHeight="true" outlineLevel="0" collapsed="false">
      <c r="B3" s="23" t="s">
        <v>45</v>
      </c>
      <c r="C3" s="24" t="str">
        <f aca="false">Grundlagen!$C$5</f>
        <v>Gastro Betrieb Muster</v>
      </c>
      <c r="D3" s="24"/>
      <c r="E3" s="24"/>
      <c r="G3" s="25" t="s">
        <v>46</v>
      </c>
      <c r="H3" s="26" t="str">
        <f aca="false">Grundlagen!$C$6</f>
        <v>Januar 2026</v>
      </c>
      <c r="I3" s="26"/>
      <c r="J3" s="25" t="s">
        <v>47</v>
      </c>
      <c r="K3" s="27" t="n">
        <f aca="false">Grundlagen!$C$8</f>
        <v>500</v>
      </c>
    </row>
    <row r="4" customFormat="false" ht="4.5" hidden="false" customHeight="true" outlineLevel="0" collapsed="false"/>
    <row r="5" customFormat="false" ht="25.5" hidden="false" customHeight="true" outlineLevel="0" collapsed="false">
      <c r="B5" s="28" t="s">
        <v>48</v>
      </c>
      <c r="C5" s="29" t="s">
        <v>49</v>
      </c>
      <c r="D5" s="29" t="s">
        <v>50</v>
      </c>
      <c r="E5" s="29" t="s">
        <v>51</v>
      </c>
      <c r="F5" s="29" t="s">
        <v>52</v>
      </c>
      <c r="G5" s="29" t="s">
        <v>53</v>
      </c>
      <c r="H5" s="29" t="s">
        <v>54</v>
      </c>
      <c r="I5" s="29" t="s">
        <v>55</v>
      </c>
      <c r="J5" s="29" t="s">
        <v>56</v>
      </c>
      <c r="K5" s="30" t="s">
        <v>57</v>
      </c>
    </row>
    <row r="6" customFormat="false" ht="18" hidden="false" customHeight="true" outlineLevel="0" collapsed="false">
      <c r="B6" s="31" t="s">
        <v>58</v>
      </c>
      <c r="C6" s="31"/>
      <c r="D6" s="31"/>
      <c r="E6" s="31"/>
      <c r="F6" s="31"/>
      <c r="G6" s="32"/>
      <c r="H6" s="32"/>
      <c r="I6" s="32"/>
      <c r="J6" s="32"/>
      <c r="K6" s="33" t="n">
        <f aca="false">Grundlagen!$C$8</f>
        <v>500</v>
      </c>
    </row>
    <row r="7" customFormat="false" ht="15.75" hidden="false" customHeight="true" outlineLevel="0" collapsed="false">
      <c r="B7" s="34" t="s">
        <v>59</v>
      </c>
      <c r="C7" s="35" t="n">
        <v>46024</v>
      </c>
      <c r="D7" s="36" t="s">
        <v>60</v>
      </c>
      <c r="E7" s="37" t="s">
        <v>6</v>
      </c>
      <c r="F7" s="38" t="n">
        <v>0.07</v>
      </c>
      <c r="G7" s="39" t="n">
        <v>420</v>
      </c>
      <c r="H7" s="40"/>
      <c r="I7" s="41" t="n">
        <f aca="false">IF((N(G7)+N(H7))=0,"",ROUND((N(G7)+N(H7))*N(F7)/(1+N(F7)),2))</f>
        <v>27.48</v>
      </c>
      <c r="J7" s="41" t="n">
        <f aca="false">IF((N(G7)+N(H7))=0,"",(N(G7)+N(H7))-N(I7))</f>
        <v>392.52</v>
      </c>
      <c r="K7" s="42" t="n">
        <f aca="false">IF(AND(G7="",H7=""),"",Grundlagen!$C$8+SUM($G$7:G7)-SUM($H$7:H7))</f>
        <v>920</v>
      </c>
    </row>
    <row r="8" customFormat="false" ht="15.75" hidden="false" customHeight="true" outlineLevel="0" collapsed="false">
      <c r="B8" s="43" t="s">
        <v>61</v>
      </c>
      <c r="C8" s="44" t="n">
        <v>46024</v>
      </c>
      <c r="D8" s="45" t="s">
        <v>62</v>
      </c>
      <c r="E8" s="46" t="s">
        <v>9</v>
      </c>
      <c r="F8" s="47" t="n">
        <v>0.19</v>
      </c>
      <c r="G8" s="48" t="n">
        <v>380</v>
      </c>
      <c r="H8" s="49"/>
      <c r="I8" s="50" t="n">
        <f aca="false">IF((N(G8)+N(H8))=0,"",ROUND((N(G8)+N(H8))*N(F8)/(1+N(F8)),2))</f>
        <v>60.67</v>
      </c>
      <c r="J8" s="50" t="n">
        <f aca="false">IF((N(G8)+N(H8))=0,"",(N(G8)+N(H8))-N(I8))</f>
        <v>319.33</v>
      </c>
      <c r="K8" s="51" t="n">
        <f aca="false">IF(AND(G8="",H8=""),"",Grundlagen!$C$8+SUM($G$7:G8)-SUM($H$7:H8))</f>
        <v>1300</v>
      </c>
    </row>
    <row r="9" customFormat="false" ht="15.75" hidden="false" customHeight="true" outlineLevel="0" collapsed="false">
      <c r="B9" s="34" t="s">
        <v>63</v>
      </c>
      <c r="C9" s="35" t="n">
        <v>46024</v>
      </c>
      <c r="D9" s="36" t="s">
        <v>64</v>
      </c>
      <c r="E9" s="37" t="s">
        <v>17</v>
      </c>
      <c r="F9" s="38" t="n">
        <v>0.07</v>
      </c>
      <c r="G9" s="40"/>
      <c r="H9" s="52" t="n">
        <v>150</v>
      </c>
      <c r="I9" s="41" t="n">
        <f aca="false">IF((N(G9)+N(H9))=0,"",ROUND((N(G9)+N(H9))*N(F9)/(1+N(F9)),2))</f>
        <v>9.81</v>
      </c>
      <c r="J9" s="41" t="n">
        <f aca="false">IF((N(G9)+N(H9))=0,"",(N(G9)+N(H9))-N(I9))</f>
        <v>140.19</v>
      </c>
      <c r="K9" s="42" t="n">
        <f aca="false">IF(AND(G9="",H9=""),"",Grundlagen!$C$8+SUM($G$7:G9)-SUM($H$7:H9))</f>
        <v>1150</v>
      </c>
    </row>
    <row r="10" customFormat="false" ht="15.75" hidden="false" customHeight="true" outlineLevel="0" collapsed="false">
      <c r="B10" s="43" t="s">
        <v>65</v>
      </c>
      <c r="C10" s="44" t="n">
        <v>46025</v>
      </c>
      <c r="D10" s="45" t="s">
        <v>60</v>
      </c>
      <c r="E10" s="46" t="s">
        <v>6</v>
      </c>
      <c r="F10" s="47" t="n">
        <v>0.07</v>
      </c>
      <c r="G10" s="48" t="n">
        <v>510</v>
      </c>
      <c r="H10" s="49"/>
      <c r="I10" s="50" t="n">
        <f aca="false">IF((N(G10)+N(H10))=0,"",ROUND((N(G10)+N(H10))*N(F10)/(1+N(F10)),2))</f>
        <v>33.36</v>
      </c>
      <c r="J10" s="50" t="n">
        <f aca="false">IF((N(G10)+N(H10))=0,"",(N(G10)+N(H10))-N(I10))</f>
        <v>476.64</v>
      </c>
      <c r="K10" s="51" t="n">
        <f aca="false">IF(AND(G10="",H10=""),"",Grundlagen!$C$8+SUM($G$7:G10)-SUM($H$7:H10))</f>
        <v>1660</v>
      </c>
    </row>
    <row r="11" customFormat="false" ht="15.75" hidden="false" customHeight="true" outlineLevel="0" collapsed="false">
      <c r="B11" s="34" t="s">
        <v>66</v>
      </c>
      <c r="C11" s="35" t="n">
        <v>46025</v>
      </c>
      <c r="D11" s="36" t="s">
        <v>62</v>
      </c>
      <c r="E11" s="37" t="s">
        <v>9</v>
      </c>
      <c r="F11" s="38" t="n">
        <v>0.19</v>
      </c>
      <c r="G11" s="39" t="n">
        <v>450</v>
      </c>
      <c r="H11" s="40"/>
      <c r="I11" s="41" t="n">
        <f aca="false">IF((N(G11)+N(H11))=0,"",ROUND((N(G11)+N(H11))*N(F11)/(1+N(F11)),2))</f>
        <v>71.85</v>
      </c>
      <c r="J11" s="41" t="n">
        <f aca="false">IF((N(G11)+N(H11))=0,"",(N(G11)+N(H11))-N(I11))</f>
        <v>378.15</v>
      </c>
      <c r="K11" s="42" t="n">
        <f aca="false">IF(AND(G11="",H11=""),"",Grundlagen!$C$8+SUM($G$7:G11)-SUM($H$7:H11))</f>
        <v>2110</v>
      </c>
    </row>
    <row r="12" customFormat="false" ht="15.75" hidden="false" customHeight="true" outlineLevel="0" collapsed="false">
      <c r="B12" s="43" t="s">
        <v>67</v>
      </c>
      <c r="C12" s="44" t="n">
        <v>46025</v>
      </c>
      <c r="D12" s="45" t="s">
        <v>68</v>
      </c>
      <c r="E12" s="46" t="s">
        <v>19</v>
      </c>
      <c r="F12" s="47" t="n">
        <v>0.19</v>
      </c>
      <c r="G12" s="49"/>
      <c r="H12" s="53" t="n">
        <v>300</v>
      </c>
      <c r="I12" s="50" t="n">
        <f aca="false">IF((N(G12)+N(H12))=0,"",ROUND((N(G12)+N(H12))*N(F12)/(1+N(F12)),2))</f>
        <v>47.9</v>
      </c>
      <c r="J12" s="50" t="n">
        <f aca="false">IF((N(G12)+N(H12))=0,"",(N(G12)+N(H12))-N(I12))</f>
        <v>252.1</v>
      </c>
      <c r="K12" s="51" t="n">
        <f aca="false">IF(AND(G12="",H12=""),"",Grundlagen!$C$8+SUM($G$7:G12)-SUM($H$7:H12))</f>
        <v>1810</v>
      </c>
    </row>
    <row r="13" customFormat="false" ht="15.75" hidden="false" customHeight="true" outlineLevel="0" collapsed="false">
      <c r="B13" s="34" t="s">
        <v>69</v>
      </c>
      <c r="C13" s="35" t="n">
        <v>46026</v>
      </c>
      <c r="D13" s="36" t="s">
        <v>60</v>
      </c>
      <c r="E13" s="37" t="s">
        <v>6</v>
      </c>
      <c r="F13" s="38" t="n">
        <v>0.07</v>
      </c>
      <c r="G13" s="39" t="n">
        <v>600</v>
      </c>
      <c r="H13" s="40"/>
      <c r="I13" s="41" t="n">
        <f aca="false">IF((N(G13)+N(H13))=0,"",ROUND((N(G13)+N(H13))*N(F13)/(1+N(F13)),2))</f>
        <v>39.25</v>
      </c>
      <c r="J13" s="41" t="n">
        <f aca="false">IF((N(G13)+N(H13))=0,"",(N(G13)+N(H13))-N(I13))</f>
        <v>560.75</v>
      </c>
      <c r="K13" s="42" t="n">
        <f aca="false">IF(AND(G13="",H13=""),"",Grundlagen!$C$8+SUM($G$7:G13)-SUM($H$7:H13))</f>
        <v>2410</v>
      </c>
    </row>
    <row r="14" customFormat="false" ht="15.75" hidden="false" customHeight="true" outlineLevel="0" collapsed="false">
      <c r="B14" s="43" t="s">
        <v>70</v>
      </c>
      <c r="C14" s="44" t="n">
        <v>46026</v>
      </c>
      <c r="D14" s="45" t="s">
        <v>62</v>
      </c>
      <c r="E14" s="46" t="s">
        <v>9</v>
      </c>
      <c r="F14" s="47" t="n">
        <v>0.19</v>
      </c>
      <c r="G14" s="48" t="n">
        <v>520</v>
      </c>
      <c r="H14" s="49"/>
      <c r="I14" s="50" t="n">
        <f aca="false">IF((N(G14)+N(H14))=0,"",ROUND((N(G14)+N(H14))*N(F14)/(1+N(F14)),2))</f>
        <v>83.03</v>
      </c>
      <c r="J14" s="50" t="n">
        <f aca="false">IF((N(G14)+N(H14))=0,"",(N(G14)+N(H14))-N(I14))</f>
        <v>436.97</v>
      </c>
      <c r="K14" s="51" t="n">
        <f aca="false">IF(AND(G14="",H14=""),"",Grundlagen!$C$8+SUM($G$7:G14)-SUM($H$7:H14))</f>
        <v>2930</v>
      </c>
    </row>
    <row r="15" customFormat="false" ht="15.75" hidden="false" customHeight="true" outlineLevel="0" collapsed="false">
      <c r="B15" s="34" t="s">
        <v>71</v>
      </c>
      <c r="C15" s="35" t="n">
        <v>46026</v>
      </c>
      <c r="D15" s="36" t="s">
        <v>72</v>
      </c>
      <c r="E15" s="37" t="s">
        <v>25</v>
      </c>
      <c r="F15" s="38" t="n">
        <v>0.19</v>
      </c>
      <c r="G15" s="40"/>
      <c r="H15" s="52" t="n">
        <v>60</v>
      </c>
      <c r="I15" s="41" t="n">
        <f aca="false">IF((N(G15)+N(H15))=0,"",ROUND((N(G15)+N(H15))*N(F15)/(1+N(F15)),2))</f>
        <v>9.58</v>
      </c>
      <c r="J15" s="41" t="n">
        <f aca="false">IF((N(G15)+N(H15))=0,"",(N(G15)+N(H15))-N(I15))</f>
        <v>50.42</v>
      </c>
      <c r="K15" s="42" t="n">
        <f aca="false">IF(AND(G15="",H15=""),"",Grundlagen!$C$8+SUM($G$7:G15)-SUM($H$7:H15))</f>
        <v>2870</v>
      </c>
    </row>
    <row r="16" customFormat="false" ht="15.75" hidden="false" customHeight="true" outlineLevel="0" collapsed="false">
      <c r="B16" s="43" t="s">
        <v>73</v>
      </c>
      <c r="C16" s="44" t="n">
        <v>46027</v>
      </c>
      <c r="D16" s="45" t="s">
        <v>74</v>
      </c>
      <c r="E16" s="46" t="s">
        <v>27</v>
      </c>
      <c r="F16" s="47" t="n">
        <v>0</v>
      </c>
      <c r="G16" s="49"/>
      <c r="H16" s="53" t="n">
        <v>1500</v>
      </c>
      <c r="I16" s="50" t="n">
        <f aca="false">IF((N(G16)+N(H16))=0,"",ROUND((N(G16)+N(H16))*N(F16)/(1+N(F16)),2))</f>
        <v>0</v>
      </c>
      <c r="J16" s="50" t="n">
        <f aca="false">IF((N(G16)+N(H16))=0,"",(N(G16)+N(H16))-N(I16))</f>
        <v>1500</v>
      </c>
      <c r="K16" s="51" t="n">
        <f aca="false">IF(AND(G16="",H16=""),"",Grundlagen!$C$8+SUM($G$7:G16)-SUM($H$7:H16))</f>
        <v>1370</v>
      </c>
    </row>
    <row r="17" customFormat="false" ht="15.75" hidden="false" customHeight="true" outlineLevel="0" collapsed="false">
      <c r="B17" s="34" t="s">
        <v>75</v>
      </c>
      <c r="C17" s="35" t="n">
        <v>46027</v>
      </c>
      <c r="D17" s="36" t="s">
        <v>76</v>
      </c>
      <c r="E17" s="37" t="s">
        <v>21</v>
      </c>
      <c r="F17" s="38" t="n">
        <v>0</v>
      </c>
      <c r="G17" s="40"/>
      <c r="H17" s="52" t="n">
        <v>200</v>
      </c>
      <c r="I17" s="41" t="n">
        <f aca="false">IF((N(G17)+N(H17))=0,"",ROUND((N(G17)+N(H17))*N(F17)/(1+N(F17)),2))</f>
        <v>0</v>
      </c>
      <c r="J17" s="41" t="n">
        <f aca="false">IF((N(G17)+N(H17))=0,"",(N(G17)+N(H17))-N(I17))</f>
        <v>200</v>
      </c>
      <c r="K17" s="42" t="n">
        <f aca="false">IF(AND(G17="",H17=""),"",Grundlagen!$C$8+SUM($G$7:G17)-SUM($H$7:H17))</f>
        <v>1170</v>
      </c>
    </row>
    <row r="18" customFormat="false" ht="15.75" hidden="false" customHeight="true" outlineLevel="0" collapsed="false">
      <c r="B18" s="43" t="s">
        <v>77</v>
      </c>
      <c r="C18" s="44" t="n">
        <v>46027</v>
      </c>
      <c r="D18" s="45" t="s">
        <v>60</v>
      </c>
      <c r="E18" s="46" t="s">
        <v>6</v>
      </c>
      <c r="F18" s="47" t="n">
        <v>0.07</v>
      </c>
      <c r="G18" s="48" t="n">
        <v>480</v>
      </c>
      <c r="H18" s="49"/>
      <c r="I18" s="50" t="n">
        <f aca="false">IF((N(G18)+N(H18))=0,"",ROUND((N(G18)+N(H18))*N(F18)/(1+N(F18)),2))</f>
        <v>31.4</v>
      </c>
      <c r="J18" s="50" t="n">
        <f aca="false">IF((N(G18)+N(H18))=0,"",(N(G18)+N(H18))-N(I18))</f>
        <v>448.6</v>
      </c>
      <c r="K18" s="51" t="n">
        <f aca="false">IF(AND(G18="",H18=""),"",Grundlagen!$C$8+SUM($G$7:G18)-SUM($H$7:H18))</f>
        <v>1650</v>
      </c>
    </row>
    <row r="19" customFormat="false" ht="15.75" hidden="false" customHeight="true" outlineLevel="0" collapsed="false">
      <c r="B19" s="54"/>
      <c r="C19" s="55"/>
      <c r="D19" s="40"/>
      <c r="E19" s="40"/>
      <c r="F19" s="56"/>
      <c r="G19" s="57"/>
      <c r="H19" s="57"/>
      <c r="I19" s="41" t="str">
        <f aca="false">IF((N(G19)+N(H19))=0,"",ROUND((N(G19)+N(H19))*N(F19)/(1+N(F19)),2))</f>
        <v/>
      </c>
      <c r="J19" s="41" t="str">
        <f aca="false">IF((N(G19)+N(H19))=0,"",(N(G19)+N(H19))-N(I19))</f>
        <v/>
      </c>
      <c r="K19" s="42" t="str">
        <f aca="false">IF(AND(G19="",H19=""),"",Grundlagen!$C$8+SUM($G$7:G19)-SUM($H$7:H19))</f>
        <v/>
      </c>
    </row>
    <row r="20" customFormat="false" ht="15.75" hidden="false" customHeight="true" outlineLevel="0" collapsed="false">
      <c r="B20" s="58"/>
      <c r="C20" s="59"/>
      <c r="D20" s="49"/>
      <c r="E20" s="49"/>
      <c r="F20" s="60"/>
      <c r="G20" s="61"/>
      <c r="H20" s="61"/>
      <c r="I20" s="50" t="str">
        <f aca="false">IF((N(G20)+N(H20))=0,"",ROUND((N(G20)+N(H20))*N(F20)/(1+N(F20)),2))</f>
        <v/>
      </c>
      <c r="J20" s="50" t="str">
        <f aca="false">IF((N(G20)+N(H20))=0,"",(N(G20)+N(H20))-N(I20))</f>
        <v/>
      </c>
      <c r="K20" s="51" t="str">
        <f aca="false">IF(AND(G20="",H20=""),"",Grundlagen!$C$8+SUM($G$7:G20)-SUM($H$7:H20))</f>
        <v/>
      </c>
    </row>
    <row r="21" customFormat="false" ht="15.75" hidden="false" customHeight="true" outlineLevel="0" collapsed="false">
      <c r="B21" s="54"/>
      <c r="C21" s="55"/>
      <c r="D21" s="40"/>
      <c r="E21" s="40"/>
      <c r="F21" s="56"/>
      <c r="G21" s="57"/>
      <c r="H21" s="57"/>
      <c r="I21" s="41" t="str">
        <f aca="false">IF((N(G21)+N(H21))=0,"",ROUND((N(G21)+N(H21))*N(F21)/(1+N(F21)),2))</f>
        <v/>
      </c>
      <c r="J21" s="41" t="str">
        <f aca="false">IF((N(G21)+N(H21))=0,"",(N(G21)+N(H21))-N(I21))</f>
        <v/>
      </c>
      <c r="K21" s="42" t="str">
        <f aca="false">IF(AND(G21="",H21=""),"",Grundlagen!$C$8+SUM($G$7:G21)-SUM($H$7:H21))</f>
        <v/>
      </c>
    </row>
    <row r="22" customFormat="false" ht="15.75" hidden="false" customHeight="true" outlineLevel="0" collapsed="false">
      <c r="B22" s="58"/>
      <c r="C22" s="59"/>
      <c r="D22" s="49"/>
      <c r="E22" s="49"/>
      <c r="F22" s="60"/>
      <c r="G22" s="61"/>
      <c r="H22" s="61"/>
      <c r="I22" s="50" t="str">
        <f aca="false">IF((N(G22)+N(H22))=0,"",ROUND((N(G22)+N(H22))*N(F22)/(1+N(F22)),2))</f>
        <v/>
      </c>
      <c r="J22" s="50" t="str">
        <f aca="false">IF((N(G22)+N(H22))=0,"",(N(G22)+N(H22))-N(I22))</f>
        <v/>
      </c>
      <c r="K22" s="51" t="str">
        <f aca="false">IF(AND(G22="",H22=""),"",Grundlagen!$C$8+SUM($G$7:G22)-SUM($H$7:H22))</f>
        <v/>
      </c>
    </row>
    <row r="23" customFormat="false" ht="15.75" hidden="false" customHeight="true" outlineLevel="0" collapsed="false">
      <c r="B23" s="54"/>
      <c r="C23" s="55"/>
      <c r="D23" s="40"/>
      <c r="E23" s="40"/>
      <c r="F23" s="56"/>
      <c r="G23" s="57"/>
      <c r="H23" s="57"/>
      <c r="I23" s="41" t="str">
        <f aca="false">IF((N(G23)+N(H23))=0,"",ROUND((N(G23)+N(H23))*N(F23)/(1+N(F23)),2))</f>
        <v/>
      </c>
      <c r="J23" s="41" t="str">
        <f aca="false">IF((N(G23)+N(H23))=0,"",(N(G23)+N(H23))-N(I23))</f>
        <v/>
      </c>
      <c r="K23" s="42" t="str">
        <f aca="false">IF(AND(G23="",H23=""),"",Grundlagen!$C$8+SUM($G$7:G23)-SUM($H$7:H23))</f>
        <v/>
      </c>
    </row>
    <row r="24" customFormat="false" ht="15.75" hidden="false" customHeight="true" outlineLevel="0" collapsed="false">
      <c r="B24" s="58"/>
      <c r="C24" s="59"/>
      <c r="D24" s="49"/>
      <c r="E24" s="49"/>
      <c r="F24" s="60"/>
      <c r="G24" s="61"/>
      <c r="H24" s="61"/>
      <c r="I24" s="50" t="str">
        <f aca="false">IF((N(G24)+N(H24))=0,"",ROUND((N(G24)+N(H24))*N(F24)/(1+N(F24)),2))</f>
        <v/>
      </c>
      <c r="J24" s="50" t="str">
        <f aca="false">IF((N(G24)+N(H24))=0,"",(N(G24)+N(H24))-N(I24))</f>
        <v/>
      </c>
      <c r="K24" s="51" t="str">
        <f aca="false">IF(AND(G24="",H24=""),"",Grundlagen!$C$8+SUM($G$7:G24)-SUM($H$7:H24))</f>
        <v/>
      </c>
    </row>
    <row r="25" customFormat="false" ht="15.75" hidden="false" customHeight="true" outlineLevel="0" collapsed="false">
      <c r="B25" s="54"/>
      <c r="C25" s="55"/>
      <c r="D25" s="40"/>
      <c r="E25" s="40"/>
      <c r="F25" s="56"/>
      <c r="G25" s="57"/>
      <c r="H25" s="57"/>
      <c r="I25" s="41" t="str">
        <f aca="false">IF((N(G25)+N(H25))=0,"",ROUND((N(G25)+N(H25))*N(F25)/(1+N(F25)),2))</f>
        <v/>
      </c>
      <c r="J25" s="41" t="str">
        <f aca="false">IF((N(G25)+N(H25))=0,"",(N(G25)+N(H25))-N(I25))</f>
        <v/>
      </c>
      <c r="K25" s="42" t="str">
        <f aca="false">IF(AND(G25="",H25=""),"",Grundlagen!$C$8+SUM($G$7:G25)-SUM($H$7:H25))</f>
        <v/>
      </c>
    </row>
    <row r="26" customFormat="false" ht="15.75" hidden="false" customHeight="true" outlineLevel="0" collapsed="false">
      <c r="B26" s="58"/>
      <c r="C26" s="59"/>
      <c r="D26" s="49"/>
      <c r="E26" s="49"/>
      <c r="F26" s="60"/>
      <c r="G26" s="61"/>
      <c r="H26" s="61"/>
      <c r="I26" s="50" t="str">
        <f aca="false">IF((N(G26)+N(H26))=0,"",ROUND((N(G26)+N(H26))*N(F26)/(1+N(F26)),2))</f>
        <v/>
      </c>
      <c r="J26" s="50" t="str">
        <f aca="false">IF((N(G26)+N(H26))=0,"",(N(G26)+N(H26))-N(I26))</f>
        <v/>
      </c>
      <c r="K26" s="51" t="str">
        <f aca="false">IF(AND(G26="",H26=""),"",Grundlagen!$C$8+SUM($G$7:G26)-SUM($H$7:H26))</f>
        <v/>
      </c>
    </row>
    <row r="27" customFormat="false" ht="19.5" hidden="false" customHeight="true" outlineLevel="0" collapsed="false">
      <c r="B27" s="62" t="s">
        <v>78</v>
      </c>
      <c r="C27" s="62"/>
      <c r="D27" s="62"/>
      <c r="E27" s="62"/>
      <c r="F27" s="62"/>
      <c r="G27" s="63" t="n">
        <f aca="false">SUM(G7:G26)</f>
        <v>3360</v>
      </c>
      <c r="H27" s="63" t="n">
        <f aca="false">SUM(H7:H26)</f>
        <v>2210</v>
      </c>
      <c r="I27" s="63" t="n">
        <f aca="false">SUM(I7:I26)</f>
        <v>414.33</v>
      </c>
      <c r="J27" s="64"/>
      <c r="K27" s="65" t="n">
        <f aca="false">Grundlagen!$C$8+SUM(G7:G26)-SUM(H7:H26)</f>
        <v>1650</v>
      </c>
    </row>
  </sheetData>
  <mergeCells count="6">
    <mergeCell ref="A1:K1"/>
    <mergeCell ref="A2:K2"/>
    <mergeCell ref="C3:E3"/>
    <mergeCell ref="H3:I3"/>
    <mergeCell ref="B6:F6"/>
    <mergeCell ref="B27:F27"/>
  </mergeCells>
  <conditionalFormatting sqref="K7:K26">
    <cfRule type="cellIs" priority="2" operator="lessThan" aboveAverage="0" equalAverage="0" bottom="0" percent="0" rank="0" text="" dxfId="0">
      <formula>0</formula>
    </cfRule>
  </conditionalFormatting>
  <conditionalFormatting sqref="K27">
    <cfRule type="cellIs" priority="3" operator="lessThan" aboveAverage="0" equalAverage="0" bottom="0" percent="0" rank="0" text="" dxfId="1">
      <formula>0</formula>
    </cfRule>
  </conditionalFormatting>
  <dataValidations count="3">
    <dataValidation allowBlank="true" errorStyle="stop" operator="between" showDropDown="false" showErrorMessage="false" showInputMessage="false" sqref="E7:E26" type="list">
      <formula1>Grundlagen!$G$5:$G$18</formula1>
      <formula2>0</formula2>
    </dataValidation>
    <dataValidation allowBlank="true" errorStyle="stop" operator="between" showDropDown="false" showErrorMessage="false" showInputMessage="false" sqref="F7:F26" type="list">
      <formula1>"0,0.07,0.19"</formula1>
      <formula2>0</formula2>
    </dataValidation>
    <dataValidation allowBlank="true" errorStyle="stop" operator="greaterThanOrEqual" showDropDown="false" showErrorMessage="false" showInputMessage="false" sqref="G7:H2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892E"/>
    <pageSetUpPr fitToPage="fals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4" min="3" style="0" width="15"/>
    <col collapsed="false" customWidth="true" hidden="false" outlineLevel="0" max="5" min="5" style="0" width="4"/>
    <col collapsed="false" customWidth="true" hidden="false" outlineLevel="0" max="6" min="6" style="0" width="26"/>
    <col collapsed="false" customWidth="true" hidden="false" outlineLevel="0" max="8" min="7" style="0" width="15"/>
  </cols>
  <sheetData>
    <row r="1" customFormat="false" ht="27.75" hidden="false" customHeight="true" outlineLevel="0" collapsed="false">
      <c r="A1" s="1" t="s">
        <v>79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80</v>
      </c>
      <c r="B2" s="2"/>
      <c r="C2" s="2"/>
      <c r="D2" s="2"/>
      <c r="E2" s="2"/>
      <c r="F2" s="2"/>
      <c r="G2" s="2"/>
    </row>
    <row r="5" customFormat="false" ht="57.45" hidden="false" customHeight="false" outlineLevel="0" collapsed="false">
      <c r="B5" s="66" t="s">
        <v>81</v>
      </c>
      <c r="C5" s="66" t="s">
        <v>82</v>
      </c>
      <c r="D5" s="66" t="s">
        <v>83</v>
      </c>
      <c r="E5" s="66" t="s">
        <v>84</v>
      </c>
    </row>
    <row r="6" customFormat="false" ht="24" hidden="false" customHeight="true" outlineLevel="0" collapsed="false">
      <c r="B6" s="67" t="n">
        <f aca="false">Grundlagen!$C$8</f>
        <v>500</v>
      </c>
      <c r="C6" s="67" t="n">
        <f aca="false">Kassenbuch!$G$27</f>
        <v>3360</v>
      </c>
      <c r="D6" s="68" t="n">
        <f aca="false">Kassenbuch!$H$27</f>
        <v>2210</v>
      </c>
      <c r="E6" s="69" t="n">
        <f aca="false">Kassenbuch!$K$27</f>
        <v>1650</v>
      </c>
    </row>
    <row r="7" customFormat="false" ht="15" hidden="false" customHeight="false" outlineLevel="0" collapsed="false">
      <c r="B7" s="67"/>
      <c r="C7" s="67"/>
      <c r="D7" s="67"/>
      <c r="E7" s="67"/>
    </row>
    <row r="9" customFormat="false" ht="19.5" hidden="false" customHeight="true" outlineLevel="0" collapsed="false">
      <c r="B9" s="70" t="s">
        <v>85</v>
      </c>
      <c r="C9" s="70"/>
      <c r="D9" s="70"/>
      <c r="F9" s="70" t="s">
        <v>86</v>
      </c>
      <c r="G9" s="70"/>
      <c r="H9" s="70"/>
    </row>
    <row r="10" customFormat="false" ht="15.75" hidden="false" customHeight="true" outlineLevel="0" collapsed="false">
      <c r="B10" s="71" t="s">
        <v>87</v>
      </c>
      <c r="C10" s="71"/>
      <c r="D10" s="72" t="n">
        <f aca="false">SUMIF(Kassenbuch!$G$7:$G$26,"&gt;0",Kassenbuch!$I$7:$I$26)</f>
        <v>347.04</v>
      </c>
      <c r="F10" s="13" t="s">
        <v>88</v>
      </c>
      <c r="G10" s="73"/>
      <c r="H10" s="74" t="n">
        <f aca="false">Kassenbuch!$K$27</f>
        <v>1650</v>
      </c>
    </row>
    <row r="11" customFormat="false" ht="15.75" hidden="false" customHeight="true" outlineLevel="0" collapsed="false">
      <c r="B11" s="75" t="s">
        <v>89</v>
      </c>
      <c r="C11" s="75"/>
      <c r="D11" s="76" t="n">
        <f aca="false">SUMIFS(Kassenbuch!$I$7:$I$26,Kassenbuch!$F$7:$F$26,0.07,Kassenbuch!$G$7:$G$26,"&gt;0")</f>
        <v>131.49</v>
      </c>
      <c r="F11" s="15" t="s">
        <v>90</v>
      </c>
      <c r="G11" s="77"/>
      <c r="H11" s="78" t="n">
        <v>1650</v>
      </c>
    </row>
    <row r="12" customFormat="false" ht="15.75" hidden="false" customHeight="true" outlineLevel="0" collapsed="false">
      <c r="B12" s="79" t="s">
        <v>91</v>
      </c>
      <c r="C12" s="79"/>
      <c r="D12" s="80" t="n">
        <f aca="false">SUMIFS(Kassenbuch!$I$7:$I$26,Kassenbuch!$F$7:$F$26,0.19,Kassenbuch!$G$7:$G$26,"&gt;0")</f>
        <v>215.55</v>
      </c>
      <c r="F12" s="8" t="s">
        <v>92</v>
      </c>
      <c r="G12" s="77"/>
      <c r="H12" s="81" t="n">
        <f aca="false">H11-H10</f>
        <v>0</v>
      </c>
    </row>
    <row r="13" customFormat="false" ht="15.75" hidden="false" customHeight="true" outlineLevel="0" collapsed="false">
      <c r="B13" s="82" t="s">
        <v>93</v>
      </c>
      <c r="C13" s="82"/>
      <c r="D13" s="81" t="n">
        <f aca="false">SUMIF(Kassenbuch!$H$7:$H$26,"&gt;0",Kassenbuch!$I$7:$I$26)</f>
        <v>67.29</v>
      </c>
      <c r="F13" s="83" t="str">
        <f aca="false">IF(H11-H10=0,"✓  Kasse stimmt","⚠  Differenz prüfen")</f>
        <v>✓  Kasse stimmt</v>
      </c>
      <c r="G13" s="83"/>
      <c r="H13" s="83"/>
    </row>
    <row r="14" customFormat="false" ht="18.75" hidden="false" customHeight="true" outlineLevel="0" collapsed="false">
      <c r="B14" s="84" t="s">
        <v>94</v>
      </c>
      <c r="C14" s="84"/>
      <c r="D14" s="65" t="n">
        <f aca="false">SUMIF(Kassenbuch!$G$7:$G$26,"&gt;0",Kassenbuch!$I$7:$I$26)-SUMIF(Kassenbuch!$H$7:$H$26,"&gt;0",Kassenbuch!$I$7:$I$26)</f>
        <v>279.75</v>
      </c>
    </row>
    <row r="16" customFormat="false" ht="19.5" hidden="false" customHeight="true" outlineLevel="0" collapsed="false">
      <c r="B16" s="70" t="s">
        <v>95</v>
      </c>
      <c r="C16" s="70"/>
      <c r="D16" s="70"/>
      <c r="E16" s="70"/>
      <c r="F16" s="70"/>
      <c r="G16" s="70"/>
    </row>
    <row r="17" customFormat="false" ht="15" hidden="false" customHeight="false" outlineLevel="0" collapsed="false">
      <c r="B17" s="85" t="s">
        <v>51</v>
      </c>
      <c r="C17" s="86" t="s">
        <v>96</v>
      </c>
      <c r="D17" s="87" t="s">
        <v>97</v>
      </c>
    </row>
    <row r="18" customFormat="false" ht="15" hidden="false" customHeight="true" outlineLevel="0" collapsed="false">
      <c r="B18" s="88" t="s">
        <v>6</v>
      </c>
      <c r="C18" s="89" t="n">
        <f aca="false">SUMIF(Kassenbuch!$E$7:$E$26,B18,Kassenbuch!$G$7:$G$26)</f>
        <v>2010</v>
      </c>
      <c r="D18" s="90" t="n">
        <f aca="false">SUMIF(Kassenbuch!$E$7:$E$26,B18,Kassenbuch!$H$7:$H$26)</f>
        <v>0</v>
      </c>
    </row>
    <row r="19" customFormat="false" ht="15" hidden="false" customHeight="true" outlineLevel="0" collapsed="false">
      <c r="B19" s="91" t="s">
        <v>9</v>
      </c>
      <c r="C19" s="92" t="n">
        <f aca="false">SUMIF(Kassenbuch!$E$7:$E$26,B19,Kassenbuch!$G$7:$G$26)</f>
        <v>1350</v>
      </c>
      <c r="D19" s="93" t="n">
        <f aca="false">SUMIF(Kassenbuch!$E$7:$E$26,B19,Kassenbuch!$H$7:$H$26)</f>
        <v>0</v>
      </c>
    </row>
    <row r="20" customFormat="false" ht="15" hidden="false" customHeight="true" outlineLevel="0" collapsed="false">
      <c r="B20" s="88" t="s">
        <v>12</v>
      </c>
      <c r="C20" s="89" t="n">
        <f aca="false">SUMIF(Kassenbuch!$E$7:$E$26,B20,Kassenbuch!$G$7:$G$26)</f>
        <v>0</v>
      </c>
      <c r="D20" s="90" t="n">
        <f aca="false">SUMIF(Kassenbuch!$E$7:$E$26,B20,Kassenbuch!$H$7:$H$26)</f>
        <v>0</v>
      </c>
    </row>
    <row r="21" customFormat="false" ht="15" hidden="false" customHeight="true" outlineLevel="0" collapsed="false">
      <c r="B21" s="91" t="s">
        <v>14</v>
      </c>
      <c r="C21" s="92" t="n">
        <f aca="false">SUMIF(Kassenbuch!$E$7:$E$26,B21,Kassenbuch!$G$7:$G$26)</f>
        <v>0</v>
      </c>
      <c r="D21" s="93" t="n">
        <f aca="false">SUMIF(Kassenbuch!$E$7:$E$26,B21,Kassenbuch!$H$7:$H$26)</f>
        <v>0</v>
      </c>
    </row>
    <row r="22" customFormat="false" ht="15" hidden="false" customHeight="true" outlineLevel="0" collapsed="false">
      <c r="B22" s="88" t="s">
        <v>15</v>
      </c>
      <c r="C22" s="89" t="n">
        <f aca="false">SUMIF(Kassenbuch!$E$7:$E$26,B22,Kassenbuch!$G$7:$G$26)</f>
        <v>0</v>
      </c>
      <c r="D22" s="90" t="n">
        <f aca="false">SUMIF(Kassenbuch!$E$7:$E$26,B22,Kassenbuch!$H$7:$H$26)</f>
        <v>0</v>
      </c>
    </row>
    <row r="23" customFormat="false" ht="15" hidden="false" customHeight="true" outlineLevel="0" collapsed="false">
      <c r="B23" s="91" t="s">
        <v>17</v>
      </c>
      <c r="C23" s="92" t="n">
        <f aca="false">SUMIF(Kassenbuch!$E$7:$E$26,B23,Kassenbuch!$G$7:$G$26)</f>
        <v>0</v>
      </c>
      <c r="D23" s="93" t="n">
        <f aca="false">SUMIF(Kassenbuch!$E$7:$E$26,B23,Kassenbuch!$H$7:$H$26)</f>
        <v>150</v>
      </c>
    </row>
    <row r="24" customFormat="false" ht="15" hidden="false" customHeight="true" outlineLevel="0" collapsed="false">
      <c r="B24" s="88" t="s">
        <v>19</v>
      </c>
      <c r="C24" s="89" t="n">
        <f aca="false">SUMIF(Kassenbuch!$E$7:$E$26,B24,Kassenbuch!$G$7:$G$26)</f>
        <v>0</v>
      </c>
      <c r="D24" s="90" t="n">
        <f aca="false">SUMIF(Kassenbuch!$E$7:$E$26,B24,Kassenbuch!$H$7:$H$26)</f>
        <v>300</v>
      </c>
    </row>
    <row r="25" customFormat="false" ht="15" hidden="false" customHeight="true" outlineLevel="0" collapsed="false">
      <c r="B25" s="91" t="s">
        <v>21</v>
      </c>
      <c r="C25" s="92" t="n">
        <f aca="false">SUMIF(Kassenbuch!$E$7:$E$26,B25,Kassenbuch!$G$7:$G$26)</f>
        <v>0</v>
      </c>
      <c r="D25" s="93" t="n">
        <f aca="false">SUMIF(Kassenbuch!$E$7:$E$26,B25,Kassenbuch!$H$7:$H$26)</f>
        <v>200</v>
      </c>
    </row>
    <row r="26" customFormat="false" ht="15" hidden="false" customHeight="true" outlineLevel="0" collapsed="false">
      <c r="B26" s="88" t="s">
        <v>23</v>
      </c>
      <c r="C26" s="89" t="n">
        <f aca="false">SUMIF(Kassenbuch!$E$7:$E$26,B26,Kassenbuch!$G$7:$G$26)</f>
        <v>0</v>
      </c>
      <c r="D26" s="90" t="n">
        <f aca="false">SUMIF(Kassenbuch!$E$7:$E$26,B26,Kassenbuch!$H$7:$H$26)</f>
        <v>0</v>
      </c>
    </row>
    <row r="27" customFormat="false" ht="15" hidden="false" customHeight="true" outlineLevel="0" collapsed="false">
      <c r="B27" s="91" t="s">
        <v>25</v>
      </c>
      <c r="C27" s="92" t="n">
        <f aca="false">SUMIF(Kassenbuch!$E$7:$E$26,B27,Kassenbuch!$G$7:$G$26)</f>
        <v>0</v>
      </c>
      <c r="D27" s="93" t="n">
        <f aca="false">SUMIF(Kassenbuch!$E$7:$E$26,B27,Kassenbuch!$H$7:$H$26)</f>
        <v>60</v>
      </c>
    </row>
    <row r="28" customFormat="false" ht="15" hidden="false" customHeight="true" outlineLevel="0" collapsed="false">
      <c r="B28" s="88" t="s">
        <v>26</v>
      </c>
      <c r="C28" s="89" t="n">
        <f aca="false">SUMIF(Kassenbuch!$E$7:$E$26,B28,Kassenbuch!$G$7:$G$26)</f>
        <v>0</v>
      </c>
      <c r="D28" s="90" t="n">
        <f aca="false">SUMIF(Kassenbuch!$E$7:$E$26,B28,Kassenbuch!$H$7:$H$26)</f>
        <v>0</v>
      </c>
    </row>
    <row r="29" customFormat="false" ht="15" hidden="false" customHeight="true" outlineLevel="0" collapsed="false">
      <c r="B29" s="91" t="s">
        <v>27</v>
      </c>
      <c r="C29" s="92" t="n">
        <f aca="false">SUMIF(Kassenbuch!$E$7:$E$26,B29,Kassenbuch!$G$7:$G$26)</f>
        <v>0</v>
      </c>
      <c r="D29" s="93" t="n">
        <f aca="false">SUMIF(Kassenbuch!$E$7:$E$26,B29,Kassenbuch!$H$7:$H$26)</f>
        <v>1500</v>
      </c>
    </row>
    <row r="30" customFormat="false" ht="15" hidden="false" customHeight="true" outlineLevel="0" collapsed="false">
      <c r="B30" s="88" t="s">
        <v>29</v>
      </c>
      <c r="C30" s="89" t="n">
        <f aca="false">SUMIF(Kassenbuch!$E$7:$E$26,B30,Kassenbuch!$G$7:$G$26)</f>
        <v>0</v>
      </c>
      <c r="D30" s="90" t="n">
        <f aca="false">SUMIF(Kassenbuch!$E$7:$E$26,B30,Kassenbuch!$H$7:$H$26)</f>
        <v>0</v>
      </c>
    </row>
    <row r="31" customFormat="false" ht="15" hidden="false" customHeight="true" outlineLevel="0" collapsed="false">
      <c r="B31" s="91" t="s">
        <v>31</v>
      </c>
      <c r="C31" s="92" t="n">
        <f aca="false">SUMIF(Kassenbuch!$E$7:$E$26,B31,Kassenbuch!$G$7:$G$26)</f>
        <v>0</v>
      </c>
      <c r="D31" s="93" t="n">
        <f aca="false">SUMIF(Kassenbuch!$E$7:$E$26,B31,Kassenbuch!$H$7:$H$26)</f>
        <v>0</v>
      </c>
    </row>
    <row r="32" customFormat="false" ht="15" hidden="false" customHeight="false" outlineLevel="0" collapsed="false">
      <c r="B32" s="94" t="s">
        <v>98</v>
      </c>
      <c r="C32" s="95" t="n">
        <f aca="false">SUM(C18:C31)</f>
        <v>3360</v>
      </c>
      <c r="D32" s="96" t="n">
        <f aca="false">SUM(D18:D31)</f>
        <v>2210</v>
      </c>
    </row>
    <row r="34" customFormat="false" ht="15" hidden="false" customHeight="true" outlineLevel="0" collapsed="false">
      <c r="B34" s="97" t="s">
        <v>99</v>
      </c>
      <c r="C34" s="97"/>
      <c r="D34" s="97"/>
      <c r="E34" s="97"/>
      <c r="F34" s="97"/>
      <c r="G34" s="97"/>
      <c r="H34" s="97"/>
    </row>
    <row r="35" customFormat="false" ht="15" hidden="false" customHeight="false" outlineLevel="0" collapsed="false">
      <c r="B35" s="97"/>
      <c r="C35" s="97"/>
      <c r="D35" s="97"/>
      <c r="E35" s="97"/>
      <c r="F35" s="97"/>
      <c r="G35" s="97"/>
      <c r="H35" s="97"/>
    </row>
  </sheetData>
  <mergeCells count="16">
    <mergeCell ref="A1:G1"/>
    <mergeCell ref="A2:G2"/>
    <mergeCell ref="B6:B7"/>
    <mergeCell ref="C6:C7"/>
    <mergeCell ref="D6:D7"/>
    <mergeCell ref="E6:E7"/>
    <mergeCell ref="B9:D9"/>
    <mergeCell ref="F9:H9"/>
    <mergeCell ref="B10:C10"/>
    <mergeCell ref="B11:C11"/>
    <mergeCell ref="B12:C12"/>
    <mergeCell ref="B13:C13"/>
    <mergeCell ref="F13:H13"/>
    <mergeCell ref="B14:C14"/>
    <mergeCell ref="B16:G16"/>
    <mergeCell ref="B34:H35"/>
  </mergeCells>
  <conditionalFormatting sqref="F13">
    <cfRule type="expression" priority="2" aboveAverage="0" equalAverage="0" bottom="0" percent="0" rank="0" text="" dxfId="2">
      <formula>$H$11-$H$10=0</formula>
    </cfRule>
    <cfRule type="expression" priority="3" aboveAverage="0" equalAverage="0" bottom="0" percent="0" rank="0" text="" dxfId="0">
      <formula>$H$11-$H$10&lt;&gt;0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2026-10-11T11:11:15Z</dcterms:created>
  <dc:creator>openpyxl</dc:creator>
  <dc:description/>
  <dc:language>en-US</dc:language>
  <cp:lastModifiedBy/>
  <dcterms:modified xsi:type="dcterms:W3CDTF">2026-10-11T11:11:20Z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