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sergi\Documents\SEO\SEO\AA_Webs\Excel Vorlage\Generador\"/>
    </mc:Choice>
  </mc:AlternateContent>
  <xr:revisionPtr revIDLastSave="0" documentId="13_ncr:1_{C51C0481-F486-4EC8-A078-070694C530DF}" xr6:coauthVersionLast="47" xr6:coauthVersionMax="47" xr10:uidLastSave="{00000000-0000-0000-0000-000000000000}"/>
  <bookViews>
    <workbookView xWindow="690" yWindow="690" windowWidth="25500" windowHeight="13500" tabRatio="500" xr2:uid="{00000000-000D-0000-FFFF-FFFF00000000}"/>
  </bookViews>
  <sheets>
    <sheet name="Übersicht" sheetId="1" r:id="rId1"/>
    <sheet name="Budget" sheetId="2" r:id="rId2"/>
    <sheet name="Jahresplan" sheetId="3" r:id="rId3"/>
    <sheet name="Hinweise" sheetId="4" r:id="rId4"/>
  </sheets>
  <definedNames>
    <definedName name="_xlnm.Print_Area" localSheetId="1">Budget!$B$2:$G$41</definedName>
    <definedName name="_xlnm.Print_Area" localSheetId="3">Hinweise!$B$2:$D$24</definedName>
    <definedName name="_xlnm.Print_Area" localSheetId="2">Jahresplan!$B$2:$P$38</definedName>
    <definedName name="_xlnm.Print_Area" localSheetId="0">Übersicht!$B$2:$N$31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I36" i="3" l="1"/>
  <c r="G36" i="3"/>
  <c r="E36" i="3"/>
  <c r="M36" i="3" s="1"/>
  <c r="M35" i="3"/>
  <c r="M34" i="3"/>
  <c r="M33" i="3"/>
  <c r="M32" i="3"/>
  <c r="N12" i="3"/>
  <c r="M12" i="3"/>
  <c r="L12" i="3"/>
  <c r="K12" i="3"/>
  <c r="J12" i="3"/>
  <c r="I12" i="3"/>
  <c r="H12" i="3"/>
  <c r="G12" i="3"/>
  <c r="F12" i="3"/>
  <c r="E12" i="3"/>
  <c r="D12" i="3"/>
  <c r="N10" i="3"/>
  <c r="L10" i="3"/>
  <c r="I10" i="3"/>
  <c r="F10" i="3"/>
  <c r="N9" i="3"/>
  <c r="M9" i="3"/>
  <c r="M10" i="3" s="1"/>
  <c r="L9" i="3"/>
  <c r="K9" i="3"/>
  <c r="K10" i="3" s="1"/>
  <c r="J9" i="3"/>
  <c r="J10" i="3" s="1"/>
  <c r="I9" i="3"/>
  <c r="H9" i="3"/>
  <c r="H10" i="3" s="1"/>
  <c r="G9" i="3"/>
  <c r="G10" i="3" s="1"/>
  <c r="F9" i="3"/>
  <c r="E9" i="3"/>
  <c r="E10" i="3" s="1"/>
  <c r="D9" i="3"/>
  <c r="D10" i="3" s="1"/>
  <c r="C7" i="3"/>
  <c r="E37" i="2"/>
  <c r="Q22" i="1" s="1"/>
  <c r="D37" i="2"/>
  <c r="F36" i="2"/>
  <c r="F35" i="2"/>
  <c r="F34" i="2"/>
  <c r="F33" i="2"/>
  <c r="F32" i="2"/>
  <c r="F31" i="2"/>
  <c r="F30" i="2"/>
  <c r="F29" i="2"/>
  <c r="F28" i="2"/>
  <c r="E24" i="2"/>
  <c r="Q21" i="1" s="1"/>
  <c r="D24" i="2"/>
  <c r="D38" i="2" s="1"/>
  <c r="F23" i="2"/>
  <c r="F22" i="2"/>
  <c r="F21" i="2"/>
  <c r="F20" i="2"/>
  <c r="F19" i="2"/>
  <c r="F18" i="2"/>
  <c r="F17" i="2"/>
  <c r="E13" i="2"/>
  <c r="C6" i="3" s="1"/>
  <c r="D13" i="2"/>
  <c r="D39" i="2" s="1"/>
  <c r="F12" i="2"/>
  <c r="F11" i="2"/>
  <c r="F10" i="2"/>
  <c r="F9" i="2"/>
  <c r="Q27" i="1"/>
  <c r="Q26" i="1"/>
  <c r="R25" i="1"/>
  <c r="Q25" i="1"/>
  <c r="H13" i="1"/>
  <c r="H12" i="1"/>
  <c r="H11" i="1"/>
  <c r="B6" i="1"/>
  <c r="B3" i="1"/>
  <c r="O6" i="3" l="1"/>
  <c r="F24" i="2"/>
  <c r="C8" i="3"/>
  <c r="O8" i="3" s="1"/>
  <c r="P8" i="3" s="1"/>
  <c r="O7" i="3"/>
  <c r="P7" i="3" s="1"/>
  <c r="J11" i="1"/>
  <c r="N11" i="1" s="1"/>
  <c r="J12" i="1"/>
  <c r="N12" i="1" s="1"/>
  <c r="F13" i="2"/>
  <c r="R26" i="1"/>
  <c r="F37" i="2"/>
  <c r="E38" i="2"/>
  <c r="E6" i="1" s="1"/>
  <c r="E39" i="2" l="1"/>
  <c r="F38" i="2"/>
  <c r="L12" i="1"/>
  <c r="P6" i="3"/>
  <c r="L11" i="1"/>
  <c r="C12" i="3"/>
  <c r="O12" i="3" s="1"/>
  <c r="C9" i="3"/>
  <c r="O9" i="3" l="1"/>
  <c r="C10" i="3"/>
  <c r="J13" i="1"/>
  <c r="Q23" i="1"/>
  <c r="H6" i="1"/>
  <c r="R27" i="1"/>
  <c r="K6" i="1"/>
  <c r="F39" i="2"/>
  <c r="N13" i="1" l="1"/>
  <c r="L13" i="1"/>
  <c r="P9" i="3"/>
  <c r="O10" i="3"/>
  <c r="P10" i="3" s="1"/>
</calcChain>
</file>

<file path=xl/sharedStrings.xml><?xml version="1.0" encoding="utf-8"?>
<sst xmlns="http://schemas.openxmlformats.org/spreadsheetml/2006/main" count="192" uniqueCount="159">
  <si>
    <t>Struktur</t>
  </si>
  <si>
    <t>NETTOEINKOMMEN</t>
  </si>
  <si>
    <t>GESAMTAUSGABEN</t>
  </si>
  <si>
    <t>SPARRATE</t>
  </si>
  <si>
    <t>SPARQUOTE</t>
  </si>
  <si>
    <t>50 · 30 · 20 — BUDGETVERTEILUNG</t>
  </si>
  <si>
    <t>Kategorie</t>
  </si>
  <si>
    <t>Ziel %</t>
  </si>
  <si>
    <t>Ziel (€)</t>
  </si>
  <si>
    <t>Ist (€)</t>
  </si>
  <si>
    <t>Differenz</t>
  </si>
  <si>
    <t>Status</t>
  </si>
  <si>
    <t>Grundbedarf (Fixkosten)</t>
  </si>
  <si>
    <t>Wünsche (variable Kosten)</t>
  </si>
  <si>
    <t>Sparen &amp; Tilgen</t>
  </si>
  <si>
    <t>Diagrammdaten (automatisch – nicht löschen)</t>
  </si>
  <si>
    <t>__hilfsdaten__</t>
  </si>
  <si>
    <t>Betrag</t>
  </si>
  <si>
    <t>Fixkosten</t>
  </si>
  <si>
    <t>Variable Kosten</t>
  </si>
  <si>
    <t>Sparrate</t>
  </si>
  <si>
    <t>Bereich</t>
  </si>
  <si>
    <t>Ziel</t>
  </si>
  <si>
    <t>Ist</t>
  </si>
  <si>
    <t>Grundbedarf</t>
  </si>
  <si>
    <t>Wünsche</t>
  </si>
  <si>
    <t>Sparen</t>
  </si>
  <si>
    <t>Richtwert Sparquote: 15–20 % gelten als solide Basis für den Vermögensaufbau. Die 50·30·20-Regel ist eine Orientierung – passen Sie die Zielwerte an Ihre Lebenssituation an.</t>
  </si>
  <si>
    <t>BUDGET  ·  EINNAHMEN &amp; AUSGABEN</t>
  </si>
  <si>
    <t>Monatlicher Plan 2026 – blaue Felder eingeben, Summen und Kennzahlen berechnen sich automatisch.</t>
  </si>
  <si>
    <t>Planungszeitraum</t>
  </si>
  <si>
    <t>Januar</t>
  </si>
  <si>
    <t>EINNAHMEN</t>
  </si>
  <si>
    <t>Typ</t>
  </si>
  <si>
    <t>Geplant (€)</t>
  </si>
  <si>
    <t>Differenz (€)</t>
  </si>
  <si>
    <t>Notiz</t>
  </si>
  <si>
    <t>Nettogehalt</t>
  </si>
  <si>
    <t>Fix</t>
  </si>
  <si>
    <t>Haupteinkommen</t>
  </si>
  <si>
    <t>Nebentätigkeit / Freelance</t>
  </si>
  <si>
    <t>Var</t>
  </si>
  <si>
    <t>Projektbasis</t>
  </si>
  <si>
    <t>Kapitalerträge / Zinsen</t>
  </si>
  <si>
    <t>Tagesgeld &amp; ETF</t>
  </si>
  <si>
    <t>Erstattungen / Sonstiges</t>
  </si>
  <si>
    <t>z. B. Rückzahlung</t>
  </si>
  <si>
    <t>SUMME EINNAHMEN</t>
  </si>
  <si>
    <t>AUSGABEN · FIXKOSTEN (wiederkehrend)</t>
  </si>
  <si>
    <t>Budget (€)</t>
  </si>
  <si>
    <t>Wohnen (Miete inkl. NK)</t>
  </si>
  <si>
    <t>monatlich</t>
  </si>
  <si>
    <t>Strom &amp; Gas</t>
  </si>
  <si>
    <t>Abschlag</t>
  </si>
  <si>
    <t>Versicherungen</t>
  </si>
  <si>
    <t>teils jährlich ÷ 12</t>
  </si>
  <si>
    <t>Mobilität / ÖPNV</t>
  </si>
  <si>
    <t>inkl. Sprit</t>
  </si>
  <si>
    <t>Telefon &amp; Internet</t>
  </si>
  <si>
    <t>Mobilfunk + DSL</t>
  </si>
  <si>
    <t>Abonnements &amp; Rundfunk</t>
  </si>
  <si>
    <t>Streaming + Rundfunk</t>
  </si>
  <si>
    <t>Kredit- / Ratenzahlung</t>
  </si>
  <si>
    <t>Ratenkredit</t>
  </si>
  <si>
    <t>SUMME FIXKOSTEN</t>
  </si>
  <si>
    <t>AUSGABEN · VARIABLE KOSTEN (schwankend)</t>
  </si>
  <si>
    <t>Lebensmittel</t>
  </si>
  <si>
    <t>Wochen­einkauf</t>
  </si>
  <si>
    <t>Haushalt &amp; Drogerie</t>
  </si>
  <si>
    <t>Essen gehen / Lieferdienst</t>
  </si>
  <si>
    <t>etwas über Budget</t>
  </si>
  <si>
    <t>Freizeit &amp; Hobbys</t>
  </si>
  <si>
    <t>Kleidung &amp; Schuhe</t>
  </si>
  <si>
    <t>Gesundheit &amp; Körperpflege</t>
  </si>
  <si>
    <t>Urlaub (Monatsanteil)</t>
  </si>
  <si>
    <t>Jahresbudget ÷ 12</t>
  </si>
  <si>
    <t>Geschenke &amp; Spenden</t>
  </si>
  <si>
    <t>Sonstiges / Reserve</t>
  </si>
  <si>
    <t>SUMME VARIABLE KOSTEN</t>
  </si>
  <si>
    <t>GESAMTAUSGABEN (Fix + Variabel)</t>
  </si>
  <si>
    <t>SALDO / SPARRATE (Einnahmen − Ausgaben)</t>
  </si>
  <si>
    <t>Hinweis: Jährliche Zahlungen (z. B. Versicherungen) durch 12 teilen und als monatlichen Betrag eintragen. Blaue Felder sind Eingaben; die Spalte »Differenz« (Budget − Ist) färbt sich grün bei Einsparung und rot bei Überschreitung.</t>
  </si>
  <si>
    <t>JAHRESPLAN 2026</t>
  </si>
  <si>
    <t>Monatswerte für das ganze Jahr – Gesamt und Durchschnitt werden automatisch berechnet. Der Januar ist mit den Ist-Werten aus »Budget« vorbelegt.</t>
  </si>
  <si>
    <t>Position</t>
  </si>
  <si>
    <t>Jan</t>
  </si>
  <si>
    <t>Feb</t>
  </si>
  <si>
    <t>Mär</t>
  </si>
  <si>
    <t>Apr</t>
  </si>
  <si>
    <t>Mai</t>
  </si>
  <si>
    <t>Jun</t>
  </si>
  <si>
    <t>Jul</t>
  </si>
  <si>
    <t>Aug</t>
  </si>
  <si>
    <t>Sep</t>
  </si>
  <si>
    <t>Okt</t>
  </si>
  <si>
    <t>Nov</t>
  </si>
  <si>
    <t>Dez</t>
  </si>
  <si>
    <t>Gesamt</t>
  </si>
  <si>
    <t>Ø Monat</t>
  </si>
  <si>
    <t>Einnahmen (€)</t>
  </si>
  <si>
    <t>Fixkosten (€)</t>
  </si>
  <si>
    <t>Variable Kosten (€)</t>
  </si>
  <si>
    <t>Sparrate (€)</t>
  </si>
  <si>
    <t>Sparquote (%)</t>
  </si>
  <si>
    <t>Ausgaben gesamt (€)</t>
  </si>
  <si>
    <t>SPARZIELE · VERMÖGENSAUFBAU</t>
  </si>
  <si>
    <t>Zielbetrag</t>
  </si>
  <si>
    <t>Bereits gespart</t>
  </si>
  <si>
    <t>Monatsrate</t>
  </si>
  <si>
    <t>Zieldatum</t>
  </si>
  <si>
    <t>Fortschritt</t>
  </si>
  <si>
    <t>Notgroschen (3 Monatsausgaben)</t>
  </si>
  <si>
    <t>Dez 2026</t>
  </si>
  <si>
    <t>Urlaubskasse</t>
  </si>
  <si>
    <t>Jul 2026</t>
  </si>
  <si>
    <t>ETF-Depot (langfristig)</t>
  </si>
  <si>
    <t>lfd. Sparplan</t>
  </si>
  <si>
    <t>Rücklage Anschaffungen</t>
  </si>
  <si>
    <t>Okt 2026</t>
  </si>
  <si>
    <t>SUMME ZIELE</t>
  </si>
  <si>
    <t>Tipp: Richten Sie für jedes Sparziel einen separaten Dauerauftrag ein (»Pay yourself first«). Die Monatsraten der Ziele sollten zusammen die monatliche Sparrate nicht übersteigen.</t>
  </si>
  <si>
    <t>HINWEISE &amp; BEDIENUNG</t>
  </si>
  <si>
    <t>Kurzanleitung zum Finanzplan privat 2026</t>
  </si>
  <si>
    <t>SO VERWENDEN SIE DEN FINANZPLAN</t>
  </si>
  <si>
    <t>1</t>
  </si>
  <si>
    <t>Budget ausfüllen</t>
  </si>
  <si>
    <t>Tragen Sie im Blatt »Budget« Ihre Einnahmen sowie Fix- und variable Kosten ein (blaue Felder, Spalten »Budget« und »Ist«). Summen, Saldo und Sparrate berechnen sich automatisch.</t>
  </si>
  <si>
    <t>2</t>
  </si>
  <si>
    <t>Übersicht prüfen</t>
  </si>
  <si>
    <t>Im Blatt »Übersicht« sehen Sie die wichtigsten Kennzahlen, die 50·30·20-Verteilung und zwei Diagramme – alles live aus Ihren Budget-Eingaben.</t>
  </si>
  <si>
    <t>3</t>
  </si>
  <si>
    <t>Jahr planen</t>
  </si>
  <si>
    <t>Im Blatt »Jahresplan« ergänzen Sie die Monatswerte für Februar bis Dezember. Gesamt, Durchschnitt, Sparrate und Sparquote werden je Monat automatisch ermittelt.</t>
  </si>
  <si>
    <t>4</t>
  </si>
  <si>
    <t>Sparziele führen</t>
  </si>
  <si>
    <t>Legen Sie im Jahresplan Ihre Sparziele mit Zielbetrag, bereits Gespartem und Monatsrate an. Der Fortschrittsbalken zeigt Ihren Zielerreichungsgrad.</t>
  </si>
  <si>
    <t>5</t>
  </si>
  <si>
    <t>Speichern / Export</t>
  </si>
  <si>
    <t>Als PDF ausgeben über »Datei → Exportieren → PDF«. Speichern Sie die Datei lokal oder in Ihrer Cloud; sichern Sie regelmäßig eine Kopie.</t>
  </si>
  <si>
    <t>FARB- UND FELDLEGENDE</t>
  </si>
  <si>
    <t>Blaue Schrift auf hellem Feld</t>
  </si>
  <si>
    <t>Eingabezelle – hier dürfen Sie Werte ändern.</t>
  </si>
  <si>
    <t>Dunkle Summenzeile</t>
  </si>
  <si>
    <t>Automatische Berechnung – bitte nicht überschreiben.</t>
  </si>
  <si>
    <t>Grün / Rot</t>
  </si>
  <si>
    <t>Grün = im Ziel bzw. Einsparung; Rot = über Budget bzw. Zielabweichung.</t>
  </si>
  <si>
    <t>Goldene Linie</t>
  </si>
  <si>
    <t>Gestalterischer Akzent, ohne inhaltliche Bedeutung.</t>
  </si>
  <si>
    <t>KONZEPTE &amp; RICHTWERTE</t>
  </si>
  <si>
    <t>50·30·20-Regel</t>
  </si>
  <si>
    <t>50 % Grundbedarf · 30 % Wünsche · 20 % Sparen &amp; Tilgen – eine bewährte Orientierung.</t>
  </si>
  <si>
    <t>Sparquote</t>
  </si>
  <si>
    <t>Sparrate ÷ Nettoeinkommen. Richtwert für den Vermögensaufbau: 15–20 %.</t>
  </si>
  <si>
    <t>Notgroschen</t>
  </si>
  <si>
    <t>Rücklage von etwa 3 Nettomonatsausgaben für unvorhergesehene Ereignisse.</t>
  </si>
  <si>
    <t>Jährliche Kosten</t>
  </si>
  <si>
    <t>Jahresbeträge (Versicherungen u. Ä.) durch 12 teilen und monatlich zurücklegen.</t>
  </si>
  <si>
    <t>Rechtlicher Hinweis: Diese Vorlage dient der persönlichen Orientierung und ersetzt keine individuelle Finanz- oder Steuerberatung. Alle Beispielwerte sind frei erfunden.</t>
  </si>
  <si>
    <t>NACHHALTIGE FINANZPLANUNG PRIVAT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</si>
</sst>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&quot; €&quot;;\-#,##0&quot; €&quot;"/>
    <numFmt numFmtId="165" formatCode="0.0\ %"/>
    <numFmt numFmtId="166" formatCode="0\ %"/>
    <numFmt numFmtId="167" formatCode="#,##0.00&quot; €&quot;;\-#,##0.00&quot; €&quot;"/>
  </numFmts>
  <fonts count="44" x14ac:knownFonts="1">
    <font>
      <sz val="11"/>
      <color theme="1"/>
      <name val="Calibri"/>
      <family val="2"/>
      <charset val="1"/>
    </font>
    <font>
      <b/>
      <sz val="18"/>
      <color rgb="FF14213D"/>
      <name val="Calibri"/>
      <charset val="1"/>
    </font>
    <font>
      <i/>
      <sz val="9.5"/>
      <color rgb="FF8A929B"/>
      <name val="Calibri"/>
      <charset val="1"/>
    </font>
    <font>
      <b/>
      <sz val="8"/>
      <color rgb="FF8A929B"/>
      <name val="Calibri"/>
      <charset val="1"/>
    </font>
    <font>
      <b/>
      <sz val="22"/>
      <color rgb="FF14213D"/>
      <name val="Calibri"/>
      <charset val="1"/>
    </font>
    <font>
      <b/>
      <sz val="22"/>
      <color rgb="FF3E5C76"/>
      <name val="Calibri"/>
      <charset val="1"/>
    </font>
    <font>
      <b/>
      <sz val="22"/>
      <color rgb="FF2F7A5B"/>
      <name val="Calibri"/>
      <charset val="1"/>
    </font>
    <font>
      <b/>
      <sz val="22"/>
      <color rgb="FFC19A4B"/>
      <name val="Calibri"/>
      <charset val="1"/>
    </font>
    <font>
      <b/>
      <sz val="11"/>
      <color rgb="FF3E5C76"/>
      <name val="Calibri"/>
      <charset val="1"/>
    </font>
    <font>
      <b/>
      <sz val="8.5"/>
      <color rgb="FF3E5C76"/>
      <name val="Calibri"/>
      <charset val="1"/>
    </font>
    <font>
      <b/>
      <sz val="9.5"/>
      <color rgb="FF1E242B"/>
      <name val="Calibri"/>
      <charset val="1"/>
    </font>
    <font>
      <sz val="9.5"/>
      <color rgb="FF1E242B"/>
      <name val="Calibri"/>
      <charset val="1"/>
    </font>
    <font>
      <b/>
      <sz val="8.5"/>
      <color rgb="FF1E242B"/>
      <name val="Calibri"/>
      <charset val="1"/>
    </font>
    <font>
      <b/>
      <i/>
      <sz val="8"/>
      <color rgb="FF8A929B"/>
      <name val="Calibri"/>
      <charset val="1"/>
    </font>
    <font>
      <sz val="8"/>
      <color rgb="FFFFFFFF"/>
      <name val="Calibri"/>
      <charset val="1"/>
    </font>
    <font>
      <i/>
      <sz val="8.5"/>
      <color rgb="FF8A929B"/>
      <name val="Calibri"/>
      <charset val="1"/>
    </font>
    <font>
      <b/>
      <sz val="16"/>
      <color rgb="FF14213D"/>
      <name val="Calibri"/>
      <charset val="1"/>
    </font>
    <font>
      <b/>
      <sz val="9.5"/>
      <color rgb="FF3E5C76"/>
      <name val="Calibri"/>
      <charset val="1"/>
    </font>
    <font>
      <b/>
      <sz val="10"/>
      <color rgb="FF1B4B8A"/>
      <name val="Calibri"/>
      <charset val="1"/>
    </font>
    <font>
      <b/>
      <sz val="10"/>
      <color rgb="FFFFFFFF"/>
      <name val="Calibri"/>
      <charset val="1"/>
    </font>
    <font>
      <b/>
      <sz val="9.5"/>
      <color rgb="FF1B4B8A"/>
      <name val="Calibri"/>
      <charset val="1"/>
    </font>
    <font>
      <sz val="9"/>
      <color rgb="FF8A929B"/>
      <name val="Calibri"/>
      <charset val="1"/>
    </font>
    <font>
      <sz val="10"/>
      <color rgb="FF1E242B"/>
      <name val="Calibri"/>
      <charset val="1"/>
    </font>
    <font>
      <b/>
      <sz val="11"/>
      <color rgb="FFFFFFFF"/>
      <name val="Calibri"/>
      <charset val="1"/>
    </font>
    <font>
      <b/>
      <sz val="9"/>
      <color rgb="FFFFFFFF"/>
      <name val="Calibri"/>
      <charset val="1"/>
    </font>
    <font>
      <b/>
      <sz val="8.5"/>
      <color rgb="FFFFFFFF"/>
      <name val="Calibri"/>
      <charset val="1"/>
    </font>
    <font>
      <sz val="8.5"/>
      <color rgb="FF1E242B"/>
      <name val="Calibri"/>
      <charset val="1"/>
    </font>
    <font>
      <b/>
      <sz val="8.5"/>
      <color rgb="FF1B4B8A"/>
      <name val="Calibri"/>
      <charset val="1"/>
    </font>
    <font>
      <b/>
      <sz val="9.5"/>
      <color rgb="FF14213D"/>
      <name val="Calibri"/>
      <charset val="1"/>
    </font>
    <font>
      <sz val="9"/>
      <color rgb="FF1E242B"/>
      <name val="Calibri"/>
      <charset val="1"/>
    </font>
    <font>
      <b/>
      <sz val="9.5"/>
      <color rgb="FF2F7A5B"/>
      <name val="Calibri"/>
      <charset val="1"/>
    </font>
    <font>
      <b/>
      <sz val="8.5"/>
      <color rgb="FF2F7A5B"/>
      <name val="Calibri"/>
      <charset val="1"/>
    </font>
    <font>
      <b/>
      <sz val="9"/>
      <color rgb="FF2F7A5B"/>
      <name val="Calibri"/>
      <charset val="1"/>
    </font>
    <font>
      <b/>
      <sz val="9.5"/>
      <color rgb="FFC19A4B"/>
      <name val="Calibri"/>
      <charset val="1"/>
    </font>
    <font>
      <b/>
      <sz val="8"/>
      <color rgb="FFC19A4B"/>
      <name val="Calibri"/>
      <charset val="1"/>
    </font>
    <font>
      <sz val="9"/>
      <color rgb="FFC19A4B"/>
      <name val="Calibri"/>
      <charset val="1"/>
    </font>
    <font>
      <sz val="8"/>
      <color rgb="FF8A929B"/>
      <name val="Calibri"/>
      <charset val="1"/>
    </font>
    <font>
      <b/>
      <sz val="12"/>
      <color rgb="FF3E5C76"/>
      <name val="Calibri"/>
      <charset val="1"/>
    </font>
    <font>
      <b/>
      <sz val="9"/>
      <color rgb="FF3E5C76"/>
      <name val="Calibri"/>
      <charset val="1"/>
    </font>
    <font>
      <b/>
      <sz val="9.5"/>
      <color rgb="FFFFFFFF"/>
      <name val="Calibri"/>
      <charset val="1"/>
    </font>
    <font>
      <b/>
      <sz val="10"/>
      <color rgb="FF3E5C76"/>
      <name val="Calibri"/>
      <charset val="1"/>
    </font>
    <font>
      <b/>
      <sz val="11"/>
      <color rgb="FFC19A4B"/>
      <name val="Calibri"/>
      <charset val="1"/>
    </font>
    <font>
      <b/>
      <sz val="10"/>
      <color rgb="FF1E242B"/>
      <name val="Calibri"/>
      <charset val="1"/>
    </font>
    <font>
      <b/>
      <sz val="25"/>
      <color rgb="FF14213D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rgb="FFF3EFE7"/>
        <bgColor rgb="FFF5F6F7"/>
      </patternFill>
    </fill>
    <fill>
      <patternFill patternType="solid">
        <fgColor rgb="FFFFFFFF"/>
        <bgColor rgb="FFFFFDF6"/>
      </patternFill>
    </fill>
    <fill>
      <patternFill patternType="solid">
        <fgColor rgb="FFF5F6F7"/>
        <bgColor rgb="FFF3EFE7"/>
      </patternFill>
    </fill>
    <fill>
      <patternFill patternType="solid">
        <fgColor rgb="FFFFFDF6"/>
        <bgColor rgb="FFFFFFFF"/>
      </patternFill>
    </fill>
    <fill>
      <patternFill patternType="solid">
        <fgColor rgb="FF14213D"/>
        <bgColor rgb="FF1E242B"/>
      </patternFill>
    </fill>
    <fill>
      <patternFill patternType="solid">
        <fgColor rgb="FF3E5C76"/>
        <bgColor rgb="FF1B4B8A"/>
      </patternFill>
    </fill>
    <fill>
      <patternFill patternType="solid">
        <fgColor rgb="FF22314F"/>
        <bgColor rgb="FF14213D"/>
      </patternFill>
    </fill>
    <fill>
      <patternFill patternType="solid">
        <fgColor rgb="FF2F7A5B"/>
        <bgColor rgb="FF3E5C76"/>
      </patternFill>
    </fill>
    <fill>
      <patternFill patternType="solid">
        <fgColor rgb="FFE3F0EA"/>
        <bgColor rgb="FFF3EFE7"/>
      </patternFill>
    </fill>
  </fills>
  <borders count="7">
    <border>
      <left/>
      <right/>
      <top/>
      <bottom/>
      <diagonal/>
    </border>
    <border>
      <left/>
      <right/>
      <top/>
      <bottom style="medium">
        <color rgb="FFC19A4B"/>
      </bottom>
      <diagonal/>
    </border>
    <border>
      <left/>
      <right/>
      <top/>
      <bottom style="medium">
        <color rgb="FF14213D"/>
      </bottom>
      <diagonal/>
    </border>
    <border>
      <left/>
      <right/>
      <top/>
      <bottom style="medium">
        <color rgb="FF3E5C76"/>
      </bottom>
      <diagonal/>
    </border>
    <border>
      <left/>
      <right/>
      <top/>
      <bottom style="medium">
        <color rgb="FF2F7A5B"/>
      </bottom>
      <diagonal/>
    </border>
    <border>
      <left/>
      <right/>
      <top/>
      <bottom style="thin">
        <color rgb="FFBAC2C9"/>
      </bottom>
      <diagonal/>
    </border>
    <border>
      <left/>
      <right/>
      <top/>
      <bottom style="thin">
        <color rgb="FFDDE1E5"/>
      </bottom>
      <diagonal/>
    </border>
  </borders>
  <cellStyleXfs count="1">
    <xf numFmtId="0" fontId="0" fillId="0" borderId="0"/>
  </cellStyleXfs>
  <cellXfs count="99">
    <xf numFmtId="0" fontId="0" fillId="0" borderId="0" xfId="0"/>
    <xf numFmtId="164" fontId="11" fillId="3" borderId="6" xfId="0" applyNumberFormat="1" applyFont="1" applyFill="1" applyBorder="1" applyAlignment="1">
      <alignment horizontal="right" vertical="center"/>
    </xf>
    <xf numFmtId="166" fontId="11" fillId="3" borderId="6" xfId="0" applyNumberFormat="1" applyFont="1" applyFill="1" applyBorder="1" applyAlignment="1">
      <alignment horizontal="center" vertical="center" wrapText="1"/>
    </xf>
    <xf numFmtId="0" fontId="10" fillId="3" borderId="6" xfId="0" applyFont="1" applyFill="1" applyBorder="1" applyAlignment="1">
      <alignment horizontal="left" vertical="center" indent="1"/>
    </xf>
    <xf numFmtId="0" fontId="9" fillId="2" borderId="5" xfId="0" applyFont="1" applyFill="1" applyBorder="1" applyAlignment="1">
      <alignment horizontal="right" vertical="center"/>
    </xf>
    <xf numFmtId="0" fontId="9" fillId="2" borderId="5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165" fontId="7" fillId="0" borderId="0" xfId="0" applyNumberFormat="1" applyFont="1" applyAlignment="1">
      <alignment horizontal="left" vertical="top"/>
    </xf>
    <xf numFmtId="164" fontId="6" fillId="0" borderId="0" xfId="0" applyNumberFormat="1" applyFont="1" applyAlignment="1">
      <alignment horizontal="left" vertical="top"/>
    </xf>
    <xf numFmtId="164" fontId="5" fillId="0" borderId="0" xfId="0" applyNumberFormat="1" applyFont="1" applyAlignment="1">
      <alignment horizontal="left" vertical="top"/>
    </xf>
    <xf numFmtId="164" fontId="4" fillId="0" borderId="0" xfId="0" applyNumberFormat="1" applyFont="1" applyAlignment="1">
      <alignment horizontal="left" vertical="top"/>
    </xf>
    <xf numFmtId="0" fontId="3" fillId="0" borderId="0" xfId="0" applyFont="1" applyAlignment="1">
      <alignment horizontal="left"/>
    </xf>
    <xf numFmtId="0" fontId="2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1" xfId="0" applyBorder="1"/>
    <xf numFmtId="0" fontId="9" fillId="2" borderId="5" xfId="0" applyFont="1" applyFill="1" applyBorder="1" applyAlignment="1">
      <alignment horizontal="left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right" vertical="center"/>
    </xf>
    <xf numFmtId="0" fontId="10" fillId="3" borderId="6" xfId="0" applyFont="1" applyFill="1" applyBorder="1" applyAlignment="1">
      <alignment horizontal="left" vertical="center" indent="1"/>
    </xf>
    <xf numFmtId="0" fontId="12" fillId="3" borderId="6" xfId="0" applyFont="1" applyFill="1" applyBorder="1" applyAlignment="1">
      <alignment horizontal="center" vertical="center" wrapText="1"/>
    </xf>
    <xf numFmtId="0" fontId="10" fillId="4" borderId="6" xfId="0" applyFont="1" applyFill="1" applyBorder="1" applyAlignment="1">
      <alignment horizontal="left" vertical="center" indent="1"/>
    </xf>
    <xf numFmtId="0" fontId="12" fillId="4" borderId="6" xfId="0" applyFont="1" applyFill="1" applyBorder="1" applyAlignment="1">
      <alignment horizontal="center" vertical="center" wrapText="1"/>
    </xf>
    <xf numFmtId="0" fontId="13" fillId="0" borderId="0" xfId="0" applyFont="1"/>
    <xf numFmtId="0" fontId="14" fillId="0" borderId="0" xfId="0" applyFont="1"/>
    <xf numFmtId="164" fontId="0" fillId="0" borderId="0" xfId="0" applyNumberFormat="1"/>
    <xf numFmtId="0" fontId="18" fillId="5" borderId="6" xfId="0" applyFont="1" applyFill="1" applyBorder="1" applyAlignment="1">
      <alignment horizontal="center" vertical="center" wrapText="1"/>
    </xf>
    <xf numFmtId="1" fontId="18" fillId="5" borderId="6" xfId="0" applyNumberFormat="1" applyFont="1" applyFill="1" applyBorder="1" applyAlignment="1">
      <alignment horizontal="center" vertical="center" wrapText="1"/>
    </xf>
    <xf numFmtId="0" fontId="19" fillId="6" borderId="0" xfId="0" applyFont="1" applyFill="1" applyAlignment="1">
      <alignment horizontal="left" vertical="center" indent="1"/>
    </xf>
    <xf numFmtId="0" fontId="20" fillId="3" borderId="6" xfId="0" applyFont="1" applyFill="1" applyBorder="1" applyAlignment="1">
      <alignment horizontal="left" vertical="center" indent="1"/>
    </xf>
    <xf numFmtId="0" fontId="21" fillId="3" borderId="6" xfId="0" applyFont="1" applyFill="1" applyBorder="1" applyAlignment="1">
      <alignment horizontal="center" vertical="center" wrapText="1"/>
    </xf>
    <xf numFmtId="167" fontId="18" fillId="5" borderId="6" xfId="0" applyNumberFormat="1" applyFont="1" applyFill="1" applyBorder="1" applyAlignment="1">
      <alignment horizontal="right" vertical="center"/>
    </xf>
    <xf numFmtId="167" fontId="22" fillId="3" borderId="6" xfId="0" applyNumberFormat="1" applyFont="1" applyFill="1" applyBorder="1" applyAlignment="1">
      <alignment horizontal="right" vertical="center"/>
    </xf>
    <xf numFmtId="0" fontId="21" fillId="3" borderId="6" xfId="0" applyFont="1" applyFill="1" applyBorder="1" applyAlignment="1">
      <alignment horizontal="left" vertical="center" wrapText="1"/>
    </xf>
    <xf numFmtId="0" fontId="20" fillId="4" borderId="6" xfId="0" applyFont="1" applyFill="1" applyBorder="1" applyAlignment="1">
      <alignment horizontal="left" vertical="center" indent="1"/>
    </xf>
    <xf numFmtId="0" fontId="21" fillId="4" borderId="6" xfId="0" applyFont="1" applyFill="1" applyBorder="1" applyAlignment="1">
      <alignment horizontal="center" vertical="center" wrapText="1"/>
    </xf>
    <xf numFmtId="167" fontId="22" fillId="4" borderId="6" xfId="0" applyNumberFormat="1" applyFont="1" applyFill="1" applyBorder="1" applyAlignment="1">
      <alignment horizontal="right" vertical="center"/>
    </xf>
    <xf numFmtId="0" fontId="21" fillId="4" borderId="6" xfId="0" applyFont="1" applyFill="1" applyBorder="1" applyAlignment="1">
      <alignment horizontal="left" vertical="center" wrapText="1"/>
    </xf>
    <xf numFmtId="0" fontId="19" fillId="7" borderId="0" xfId="0" applyFont="1" applyFill="1" applyAlignment="1">
      <alignment horizontal="left" vertical="center" indent="1"/>
    </xf>
    <xf numFmtId="0" fontId="0" fillId="7" borderId="0" xfId="0" applyFill="1"/>
    <xf numFmtId="167" fontId="19" fillId="7" borderId="0" xfId="0" applyNumberFormat="1" applyFont="1" applyFill="1" applyAlignment="1">
      <alignment horizontal="right" vertical="center"/>
    </xf>
    <xf numFmtId="0" fontId="19" fillId="8" borderId="0" xfId="0" applyFont="1" applyFill="1" applyAlignment="1">
      <alignment horizontal="left" vertical="center" indent="1"/>
    </xf>
    <xf numFmtId="0" fontId="0" fillId="8" borderId="0" xfId="0" applyFill="1"/>
    <xf numFmtId="167" fontId="19" fillId="8" borderId="0" xfId="0" applyNumberFormat="1" applyFont="1" applyFill="1" applyAlignment="1">
      <alignment horizontal="right" vertical="center"/>
    </xf>
    <xf numFmtId="0" fontId="0" fillId="6" borderId="0" xfId="0" applyFill="1"/>
    <xf numFmtId="167" fontId="19" fillId="6" borderId="0" xfId="0" applyNumberFormat="1" applyFont="1" applyFill="1" applyAlignment="1">
      <alignment horizontal="right" vertical="center"/>
    </xf>
    <xf numFmtId="167" fontId="23" fillId="9" borderId="0" xfId="0" applyNumberFormat="1" applyFont="1" applyFill="1" applyAlignment="1">
      <alignment horizontal="right" vertical="center"/>
    </xf>
    <xf numFmtId="167" fontId="19" fillId="9" borderId="0" xfId="0" applyNumberFormat="1" applyFont="1" applyFill="1" applyAlignment="1">
      <alignment horizontal="right" vertical="center"/>
    </xf>
    <xf numFmtId="0" fontId="0" fillId="9" borderId="0" xfId="0" applyFill="1"/>
    <xf numFmtId="0" fontId="24" fillId="6" borderId="0" xfId="0" applyFont="1" applyFill="1" applyAlignment="1">
      <alignment horizontal="left" vertical="center" indent="1"/>
    </xf>
    <xf numFmtId="0" fontId="25" fillId="6" borderId="0" xfId="0" applyFont="1" applyFill="1" applyAlignment="1">
      <alignment horizontal="center" vertical="center" wrapText="1"/>
    </xf>
    <xf numFmtId="0" fontId="25" fillId="8" borderId="0" xfId="0" applyFont="1" applyFill="1" applyAlignment="1">
      <alignment horizontal="center" vertical="center" wrapText="1"/>
    </xf>
    <xf numFmtId="3" fontId="26" fillId="3" borderId="6" xfId="0" applyNumberFormat="1" applyFont="1" applyFill="1" applyBorder="1" applyAlignment="1">
      <alignment horizontal="right" vertical="center"/>
    </xf>
    <xf numFmtId="3" fontId="27" fillId="5" borderId="6" xfId="0" applyNumberFormat="1" applyFont="1" applyFill="1" applyBorder="1" applyAlignment="1">
      <alignment horizontal="right" vertical="center"/>
    </xf>
    <xf numFmtId="164" fontId="28" fillId="3" borderId="6" xfId="0" applyNumberFormat="1" applyFont="1" applyFill="1" applyBorder="1" applyAlignment="1">
      <alignment horizontal="right" vertical="center"/>
    </xf>
    <xf numFmtId="164" fontId="29" fillId="3" borderId="6" xfId="0" applyNumberFormat="1" applyFont="1" applyFill="1" applyBorder="1" applyAlignment="1">
      <alignment horizontal="right" vertical="center"/>
    </xf>
    <xf numFmtId="3" fontId="26" fillId="4" borderId="6" xfId="0" applyNumberFormat="1" applyFont="1" applyFill="1" applyBorder="1" applyAlignment="1">
      <alignment horizontal="right" vertical="center"/>
    </xf>
    <xf numFmtId="164" fontId="28" fillId="4" borderId="6" xfId="0" applyNumberFormat="1" applyFont="1" applyFill="1" applyBorder="1" applyAlignment="1">
      <alignment horizontal="right" vertical="center"/>
    </xf>
    <xf numFmtId="164" fontId="29" fillId="4" borderId="6" xfId="0" applyNumberFormat="1" applyFont="1" applyFill="1" applyBorder="1" applyAlignment="1">
      <alignment horizontal="right" vertical="center"/>
    </xf>
    <xf numFmtId="0" fontId="30" fillId="10" borderId="6" xfId="0" applyFont="1" applyFill="1" applyBorder="1" applyAlignment="1">
      <alignment horizontal="left" vertical="center" indent="1"/>
    </xf>
    <xf numFmtId="3" fontId="31" fillId="10" borderId="6" xfId="0" applyNumberFormat="1" applyFont="1" applyFill="1" applyBorder="1" applyAlignment="1">
      <alignment horizontal="right" vertical="center"/>
    </xf>
    <xf numFmtId="164" fontId="30" fillId="10" borderId="6" xfId="0" applyNumberFormat="1" applyFont="1" applyFill="1" applyBorder="1" applyAlignment="1">
      <alignment horizontal="right" vertical="center"/>
    </xf>
    <xf numFmtId="164" fontId="32" fillId="10" borderId="6" xfId="0" applyNumberFormat="1" applyFont="1" applyFill="1" applyBorder="1" applyAlignment="1">
      <alignment horizontal="right" vertical="center"/>
    </xf>
    <xf numFmtId="0" fontId="33" fillId="2" borderId="5" xfId="0" applyFont="1" applyFill="1" applyBorder="1" applyAlignment="1">
      <alignment horizontal="left" vertical="center" indent="1"/>
    </xf>
    <xf numFmtId="166" fontId="34" fillId="2" borderId="5" xfId="0" applyNumberFormat="1" applyFont="1" applyFill="1" applyBorder="1" applyAlignment="1">
      <alignment horizontal="right" vertical="center"/>
    </xf>
    <xf numFmtId="165" fontId="33" fillId="2" borderId="5" xfId="0" applyNumberFormat="1" applyFont="1" applyFill="1" applyBorder="1" applyAlignment="1">
      <alignment horizontal="right" vertical="center"/>
    </xf>
    <xf numFmtId="165" fontId="35" fillId="2" borderId="5" xfId="0" applyNumberFormat="1" applyFont="1" applyFill="1" applyBorder="1" applyAlignment="1">
      <alignment horizontal="right" vertical="center"/>
    </xf>
    <xf numFmtId="0" fontId="21" fillId="0" borderId="0" xfId="0" applyFont="1" applyAlignment="1">
      <alignment horizontal="left" vertical="center" indent="1"/>
    </xf>
    <xf numFmtId="3" fontId="36" fillId="0" borderId="6" xfId="0" applyNumberFormat="1" applyFont="1" applyBorder="1" applyAlignment="1">
      <alignment horizontal="right" vertical="center"/>
    </xf>
    <xf numFmtId="164" fontId="36" fillId="0" borderId="0" xfId="0" applyNumberFormat="1" applyFont="1" applyAlignment="1">
      <alignment horizontal="right" vertical="center"/>
    </xf>
    <xf numFmtId="0" fontId="41" fillId="0" borderId="0" xfId="0" applyFont="1" applyAlignment="1">
      <alignment horizontal="center" vertical="top"/>
    </xf>
    <xf numFmtId="0" fontId="42" fillId="0" borderId="0" xfId="0" applyFont="1" applyAlignment="1">
      <alignment horizontal="left" vertical="top" wrapText="1"/>
    </xf>
    <xf numFmtId="0" fontId="11" fillId="0" borderId="0" xfId="0" applyFont="1" applyAlignment="1">
      <alignment horizontal="left" vertical="top" wrapText="1"/>
    </xf>
    <xf numFmtId="0" fontId="10" fillId="0" borderId="0" xfId="0" applyFont="1" applyAlignment="1">
      <alignment horizontal="left" vertical="top" wrapText="1"/>
    </xf>
    <xf numFmtId="164" fontId="10" fillId="3" borderId="6" xfId="0" applyNumberFormat="1" applyFont="1" applyFill="1" applyBorder="1" applyAlignment="1">
      <alignment horizontal="right" vertical="center"/>
    </xf>
    <xf numFmtId="0" fontId="10" fillId="4" borderId="6" xfId="0" applyFont="1" applyFill="1" applyBorder="1" applyAlignment="1">
      <alignment horizontal="left" vertical="center" indent="1"/>
    </xf>
    <xf numFmtId="166" fontId="11" fillId="4" borderId="6" xfId="0" applyNumberFormat="1" applyFont="1" applyFill="1" applyBorder="1" applyAlignment="1">
      <alignment horizontal="center" vertical="center" wrapText="1"/>
    </xf>
    <xf numFmtId="164" fontId="11" fillId="4" borderId="6" xfId="0" applyNumberFormat="1" applyFont="1" applyFill="1" applyBorder="1" applyAlignment="1">
      <alignment horizontal="right" vertical="center"/>
    </xf>
    <xf numFmtId="164" fontId="10" fillId="4" borderId="6" xfId="0" applyNumberFormat="1" applyFont="1" applyFill="1" applyBorder="1" applyAlignment="1">
      <alignment horizontal="right" vertical="center"/>
    </xf>
    <xf numFmtId="0" fontId="15" fillId="0" borderId="0" xfId="0" applyFont="1" applyAlignment="1">
      <alignment horizontal="left" vertical="top" wrapText="1"/>
    </xf>
    <xf numFmtId="0" fontId="16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 wrapText="1"/>
    </xf>
    <xf numFmtId="0" fontId="19" fillId="6" borderId="0" xfId="0" applyFont="1" applyFill="1" applyAlignment="1">
      <alignment horizontal="left" vertical="center" indent="1"/>
    </xf>
    <xf numFmtId="0" fontId="23" fillId="9" borderId="0" xfId="0" applyFont="1" applyFill="1" applyAlignment="1">
      <alignment horizontal="left" vertical="center" indent="1"/>
    </xf>
    <xf numFmtId="0" fontId="37" fillId="0" borderId="5" xfId="0" applyFont="1" applyBorder="1" applyAlignment="1">
      <alignment horizontal="left" vertical="center" wrapText="1"/>
    </xf>
    <xf numFmtId="164" fontId="20" fillId="5" borderId="6" xfId="0" applyNumberFormat="1" applyFont="1" applyFill="1" applyBorder="1" applyAlignment="1">
      <alignment horizontal="right" vertical="center"/>
    </xf>
    <xf numFmtId="0" fontId="21" fillId="5" borderId="6" xfId="0" applyFont="1" applyFill="1" applyBorder="1" applyAlignment="1">
      <alignment horizontal="center" vertical="center" wrapText="1"/>
    </xf>
    <xf numFmtId="166" fontId="38" fillId="3" borderId="6" xfId="0" applyNumberFormat="1" applyFont="1" applyFill="1" applyBorder="1" applyAlignment="1">
      <alignment horizontal="left" vertical="center" wrapText="1"/>
    </xf>
    <xf numFmtId="166" fontId="38" fillId="4" borderId="6" xfId="0" applyNumberFormat="1" applyFont="1" applyFill="1" applyBorder="1" applyAlignment="1">
      <alignment horizontal="left" vertical="center" wrapText="1"/>
    </xf>
    <xf numFmtId="0" fontId="39" fillId="7" borderId="0" xfId="0" applyFont="1" applyFill="1" applyAlignment="1">
      <alignment horizontal="left" vertical="center" indent="1"/>
    </xf>
    <xf numFmtId="164" fontId="39" fillId="7" borderId="0" xfId="0" applyNumberFormat="1" applyFont="1" applyFill="1" applyAlignment="1">
      <alignment horizontal="right" vertical="center"/>
    </xf>
    <xf numFmtId="0" fontId="0" fillId="7" borderId="0" xfId="0" applyFill="1"/>
    <xf numFmtId="166" fontId="39" fillId="7" borderId="0" xfId="0" applyNumberFormat="1" applyFont="1" applyFill="1" applyAlignment="1">
      <alignment horizontal="left" vertical="center" wrapText="1"/>
    </xf>
    <xf numFmtId="0" fontId="16" fillId="0" borderId="0" xfId="0" applyFont="1" applyAlignment="1">
      <alignment horizontal="left" vertical="center" wrapText="1"/>
    </xf>
    <xf numFmtId="0" fontId="40" fillId="0" borderId="5" xfId="0" applyFont="1" applyBorder="1" applyAlignment="1">
      <alignment horizontal="left" vertical="center" wrapText="1"/>
    </xf>
    <xf numFmtId="0" fontId="43" fillId="0" borderId="0" xfId="0" applyFont="1" applyAlignment="1">
      <alignment horizontal="left" vertical="center"/>
    </xf>
  </cellXfs>
  <cellStyles count="1">
    <cellStyle name="Standard" xfId="0" builtinId="0"/>
  </cellStyles>
  <dxfs count="9">
    <dxf>
      <font>
        <b/>
        <color rgb="FFB5522F"/>
        <name val="Calibri"/>
        <charset val="1"/>
      </font>
    </dxf>
    <dxf>
      <font>
        <color rgb="FF2F7A5B"/>
        <name val="Calibri"/>
        <charset val="1"/>
      </font>
    </dxf>
    <dxf>
      <font>
        <b/>
        <color rgb="FFB5522F"/>
        <name val="Calibri"/>
        <charset val="1"/>
      </font>
    </dxf>
    <dxf>
      <font>
        <color rgb="FF2F7A5B"/>
        <name val="Calibri"/>
        <charset val="1"/>
      </font>
    </dxf>
    <dxf>
      <font>
        <b/>
        <color rgb="FFB5522F"/>
        <name val="Calibri"/>
        <charset val="1"/>
      </font>
    </dxf>
    <dxf>
      <font>
        <color rgb="FF2F7A5B"/>
        <name val="Calibri"/>
        <charset val="1"/>
      </font>
    </dxf>
    <dxf>
      <font>
        <b/>
        <color rgb="FFB5522F"/>
        <name val="Calibri"/>
        <charset val="1"/>
      </font>
    </dxf>
    <dxf>
      <font>
        <b/>
        <color rgb="FFB5522F"/>
        <name val="Calibri"/>
        <charset val="1"/>
      </font>
    </dxf>
    <dxf>
      <font>
        <b/>
        <color rgb="FF2F7A5B"/>
        <name val="Calibri"/>
        <charset val="1"/>
      </font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AC2C9"/>
      <rgbColor rgb="FF878787"/>
      <rgbColor rgb="FF9999FF"/>
      <rgbColor rgb="FF993366"/>
      <rgbColor rgb="FFFFFDF6"/>
      <rgbColor rgb="FFE3F0EA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5F6F7"/>
      <rgbColor rgb="FFDDE1E5"/>
      <rgbColor rgb="FFF3EFE7"/>
      <rgbColor rgb="FF99CCFF"/>
      <rgbColor rgb="FFFF99CC"/>
      <rgbColor rgb="FFCC99FF"/>
      <rgbColor rgb="FFFFCC99"/>
      <rgbColor rgb="FF4F81BD"/>
      <rgbColor rgb="FF33CCCC"/>
      <rgbColor rgb="FF99CC00"/>
      <rgbColor rgb="FFFFCC00"/>
      <rgbColor rgb="FFC19A4B"/>
      <rgbColor rgb="FFFF6600"/>
      <rgbColor rgb="FF3E5C76"/>
      <rgbColor rgb="FF8A929B"/>
      <rgbColor rgb="FF14213D"/>
      <rgbColor rgb="FF2F7A5B"/>
      <rgbColor rgb="FF003300"/>
      <rgbColor rgb="FF1E242B"/>
      <rgbColor rgb="FFB5522F"/>
      <rgbColor rgb="FF993366"/>
      <rgbColor rgb="FF1B4B8A"/>
      <rgbColor rgb="FF22314F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3EFE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c:style val="2"/>
  <c:chart>
    <c:title>
      <c:tx>
        <c:rich>
          <a:bodyPr rot="0"/>
          <a:lstStyle/>
          <a:p>
            <a:pPr>
              <a:defRPr sz="1800" b="1" strike="noStrike" spc="-1">
                <a:solidFill>
                  <a:srgbClr val="000000"/>
                </a:solidFill>
                <a:latin typeface="Calibri"/>
              </a:defRPr>
            </a:pPr>
            <a:r>
              <a:rPr lang="de-DE" sz="1800" b="1" strike="noStrike" spc="-1">
                <a:solidFill>
                  <a:srgbClr val="000000"/>
                </a:solidFill>
                <a:latin typeface="Calibri"/>
              </a:rPr>
              <a:t>Struktur: Fix · Variabel · Sparen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pieChart>
        <c:varyColors val="1"/>
        <c:ser>
          <c:idx val="0"/>
          <c:order val="0"/>
          <c:tx>
            <c:strRef>
              <c:f>Übersicht!$Q$20</c:f>
              <c:strCache>
                <c:ptCount val="1"/>
                <c:pt idx="0">
                  <c:v>Betrag</c:v>
                </c:pt>
              </c:strCache>
            </c:strRef>
          </c:tx>
          <c:spPr>
            <a:solidFill>
              <a:srgbClr val="4F81BD"/>
            </a:solidFill>
            <a:ln w="0">
              <a:noFill/>
            </a:ln>
          </c:spPr>
          <c:dPt>
            <c:idx val="0"/>
            <c:bubble3D val="0"/>
            <c:spPr>
              <a:solidFill>
                <a:srgbClr val="22314F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01-9756-4C0E-8389-3CEB618625F2}"/>
              </c:ext>
            </c:extLst>
          </c:dPt>
          <c:dPt>
            <c:idx val="1"/>
            <c:bubble3D val="0"/>
            <c:spPr>
              <a:solidFill>
                <a:srgbClr val="3E5C76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03-9756-4C0E-8389-3CEB618625F2}"/>
              </c:ext>
            </c:extLst>
          </c:dPt>
          <c:dPt>
            <c:idx val="2"/>
            <c:bubble3D val="0"/>
            <c:spPr>
              <a:solidFill>
                <a:srgbClr val="2F7A5B"/>
              </a:solidFill>
              <a:ln w="0">
                <a:noFill/>
              </a:ln>
            </c:spPr>
            <c:extLst>
              <c:ext xmlns:c16="http://schemas.microsoft.com/office/drawing/2014/chart" uri="{C3380CC4-5D6E-409C-BE32-E72D297353CC}">
                <c16:uniqueId val="{00000005-9756-4C0E-8389-3CEB618625F2}"/>
              </c:ext>
            </c:extLst>
          </c:dPt>
          <c:dLbls>
            <c:dLbl>
              <c:idx val="0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de-DE"/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howBubbleSize val="1"/>
              <c:extLst>
                <c:ext xmlns:c16="http://schemas.microsoft.com/office/drawing/2014/chart" uri="{C3380CC4-5D6E-409C-BE32-E72D297353CC}">
                  <c16:uniqueId val="{00000001-9756-4C0E-8389-3CEB618625F2}"/>
                </c:ext>
              </c:extLst>
            </c:dLbl>
            <c:dLbl>
              <c:idx val="1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de-DE"/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howBubbleSize val="1"/>
              <c:extLst>
                <c:ext xmlns:c16="http://schemas.microsoft.com/office/drawing/2014/chart" uri="{C3380CC4-5D6E-409C-BE32-E72D297353CC}">
                  <c16:uniqueId val="{00000003-9756-4C0E-8389-3CEB618625F2}"/>
                </c:ext>
              </c:extLst>
            </c:dLbl>
            <c:dLbl>
              <c:idx val="2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de-DE"/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howBubbleSize val="1"/>
              <c:extLst>
                <c:ext xmlns:c16="http://schemas.microsoft.com/office/drawing/2014/chart" uri="{C3380CC4-5D6E-409C-BE32-E72D297353CC}">
                  <c16:uniqueId val="{00000005-9756-4C0E-8389-3CEB618625F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Calibri"/>
                  </a:defRPr>
                </a:pPr>
                <a:endParaRPr lang="de-DE"/>
              </a:p>
            </c:txPr>
            <c:dLblPos val="bestFit"/>
            <c:showLegendKey val="0"/>
            <c:showVal val="0"/>
            <c:showCatName val="0"/>
            <c:showSerName val="0"/>
            <c:showPercent val="1"/>
            <c:showBubbleSize val="1"/>
            <c:separator>
</c:separator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Übersicht!$P$21:$P$23</c:f>
              <c:strCache>
                <c:ptCount val="3"/>
                <c:pt idx="0">
                  <c:v>Fixkosten</c:v>
                </c:pt>
                <c:pt idx="1">
                  <c:v>Variable Kosten</c:v>
                </c:pt>
                <c:pt idx="2">
                  <c:v>Sparrate</c:v>
                </c:pt>
              </c:strCache>
            </c:strRef>
          </c:cat>
          <c:val>
            <c:numRef>
              <c:f>Übersicht!$Q$21:$Q$23</c:f>
              <c:numCache>
                <c:formatCode>#,##0" €";\-#,##0" €"</c:formatCode>
                <c:ptCount val="3"/>
                <c:pt idx="0">
                  <c:v>1816</c:v>
                </c:pt>
                <c:pt idx="1">
                  <c:v>1006</c:v>
                </c:pt>
                <c:pt idx="2">
                  <c:v>258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9756-4C0E-8389-3CEB618625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sz="1000" b="0" strike="noStrike" spc="-1">
              <a:solidFill>
                <a:srgbClr val="000000"/>
              </a:solidFill>
              <a:latin typeface="Calibri"/>
            </a:defRPr>
          </a:pPr>
          <a:endParaRPr lang="de-DE"/>
        </a:p>
      </c:txPr>
    </c:legend>
    <c:plotVisOnly val="1"/>
    <c:dispBlanksAs val="gap"/>
    <c:showDLblsOverMax val="1"/>
  </c:chart>
  <c:spPr>
    <a:solidFill>
      <a:srgbClr val="F3EFE7"/>
    </a:solidFill>
    <a:ln w="9360">
      <a:solidFill>
        <a:srgbClr val="D9D9D9"/>
      </a:solidFill>
      <a:round/>
    </a:ln>
  </c:spPr>
  <c:printSettings>
    <c:headerFooter/>
    <c:pageMargins b="0.78740157499999996" l="0.7" r="0.7" t="0.78740157499999996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c:style val="2"/>
  <c:chart>
    <c:title>
      <c:tx>
        <c:rich>
          <a:bodyPr rot="0"/>
          <a:lstStyle/>
          <a:p>
            <a:pPr>
              <a:defRPr sz="1800" b="1" strike="noStrike" spc="-1">
                <a:solidFill>
                  <a:srgbClr val="000000"/>
                </a:solidFill>
                <a:latin typeface="Calibri"/>
              </a:defRPr>
            </a:pPr>
            <a:r>
              <a:rPr lang="de-DE" sz="1800" b="1" strike="noStrike" spc="-1">
                <a:solidFill>
                  <a:srgbClr val="000000"/>
                </a:solidFill>
                <a:latin typeface="Calibri"/>
              </a:rPr>
              <a:t>50·30·20 — Ziel vs. Ist (€)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Übersicht!$Q$24</c:f>
              <c:strCache>
                <c:ptCount val="1"/>
                <c:pt idx="0">
                  <c:v>Ziel</c:v>
                </c:pt>
              </c:strCache>
            </c:strRef>
          </c:tx>
          <c:spPr>
            <a:solidFill>
              <a:srgbClr val="3E5C76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Arial"/>
                  </a:defRPr>
                </a:pPr>
                <a:endParaRPr lang="de-DE"/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Übersicht!$P$25:$P$27</c:f>
              <c:strCache>
                <c:ptCount val="3"/>
                <c:pt idx="0">
                  <c:v>Grundbedarf</c:v>
                </c:pt>
                <c:pt idx="1">
                  <c:v>Wünsche</c:v>
                </c:pt>
                <c:pt idx="2">
                  <c:v>Sparen</c:v>
                </c:pt>
              </c:strCache>
            </c:strRef>
          </c:cat>
          <c:val>
            <c:numRef>
              <c:f>Übersicht!$Q$25:$Q$27</c:f>
              <c:numCache>
                <c:formatCode>#,##0" €";\-#,##0" €"</c:formatCode>
                <c:ptCount val="3"/>
                <c:pt idx="0">
                  <c:v>1540</c:v>
                </c:pt>
                <c:pt idx="1">
                  <c:v>924</c:v>
                </c:pt>
                <c:pt idx="2">
                  <c:v>616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D03-4E49-911B-27D8F25A5D7D}"/>
            </c:ext>
          </c:extLst>
        </c:ser>
        <c:ser>
          <c:idx val="1"/>
          <c:order val="1"/>
          <c:tx>
            <c:strRef>
              <c:f>Übersicht!$R$24</c:f>
              <c:strCache>
                <c:ptCount val="1"/>
                <c:pt idx="0">
                  <c:v>Ist</c:v>
                </c:pt>
              </c:strCache>
            </c:strRef>
          </c:tx>
          <c:spPr>
            <a:solidFill>
              <a:srgbClr val="C19A4B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Arial"/>
                  </a:defRPr>
                </a:pPr>
                <a:endParaRPr lang="de-DE"/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Übersicht!$P$25:$P$27</c:f>
              <c:strCache>
                <c:ptCount val="3"/>
                <c:pt idx="0">
                  <c:v>Grundbedarf</c:v>
                </c:pt>
                <c:pt idx="1">
                  <c:v>Wünsche</c:v>
                </c:pt>
                <c:pt idx="2">
                  <c:v>Sparen</c:v>
                </c:pt>
              </c:strCache>
            </c:strRef>
          </c:cat>
          <c:val>
            <c:numRef>
              <c:f>Übersicht!$R$25:$R$27</c:f>
              <c:numCache>
                <c:formatCode>#,##0" €";\-#,##0" €"</c:formatCode>
                <c:ptCount val="3"/>
                <c:pt idx="0">
                  <c:v>1816</c:v>
                </c:pt>
                <c:pt idx="1">
                  <c:v>1006</c:v>
                </c:pt>
                <c:pt idx="2">
                  <c:v>258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D03-4E49-911B-27D8F25A5D7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763101"/>
        <c:axId val="34338617"/>
      </c:barChart>
      <c:catAx>
        <c:axId val="16763101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de-DE"/>
          </a:p>
        </c:txPr>
        <c:crossAx val="34338617"/>
        <c:crosses val="autoZero"/>
        <c:auto val="1"/>
        <c:lblAlgn val="ctr"/>
        <c:lblOffset val="100"/>
        <c:noMultiLvlLbl val="0"/>
      </c:catAx>
      <c:valAx>
        <c:axId val="34338617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#,##0&quot; €&quot;;\-#,##0&quot; €&quot;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de-DE"/>
          </a:p>
        </c:txPr>
        <c:crossAx val="16763101"/>
        <c:crosses val="autoZero"/>
        <c:crossBetween val="between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sz="1000" b="0" strike="noStrike" spc="-1">
              <a:solidFill>
                <a:srgbClr val="000000"/>
              </a:solidFill>
              <a:latin typeface="Calibri"/>
            </a:defRPr>
          </a:pPr>
          <a:endParaRPr lang="de-DE"/>
        </a:p>
      </c:txPr>
    </c:legend>
    <c:plotVisOnly val="1"/>
    <c:dispBlanksAs val="gap"/>
    <c:showDLblsOverMax val="1"/>
  </c:chart>
  <c:spPr>
    <a:solidFill>
      <a:srgbClr val="F3EFE7"/>
    </a:solidFill>
    <a:ln w="9360">
      <a:solidFill>
        <a:srgbClr val="D9D9D9"/>
      </a:solidFill>
      <a:round/>
    </a:ln>
  </c:spPr>
  <c:printSettings>
    <c:headerFooter/>
    <c:pageMargins b="0.78740157499999996" l="0.7" r="0.7" t="0.78740157499999996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c:style val="2"/>
  <c:chart>
    <c:title>
      <c:tx>
        <c:rich>
          <a:bodyPr rot="0"/>
          <a:lstStyle/>
          <a:p>
            <a:pPr>
              <a:defRPr sz="1800" b="1" strike="noStrike" spc="-1">
                <a:solidFill>
                  <a:srgbClr val="000000"/>
                </a:solidFill>
                <a:latin typeface="Calibri"/>
              </a:defRPr>
            </a:pPr>
            <a:r>
              <a:rPr sz="1800" b="1" strike="noStrike" spc="-1">
                <a:solidFill>
                  <a:srgbClr val="000000"/>
                </a:solidFill>
                <a:latin typeface="Calibri"/>
              </a:rPr>
              <a:t>Einnahmen · Ausgaben · Sparrate (Monatsverlauf)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Jahresplan!$B$6</c:f>
              <c:strCache>
                <c:ptCount val="1"/>
                <c:pt idx="0">
                  <c:v>Einnahmen (€)</c:v>
                </c:pt>
              </c:strCache>
            </c:strRef>
          </c:tx>
          <c:spPr>
            <a:ln w="24120">
              <a:solidFill>
                <a:srgbClr val="14213D"/>
              </a:solidFill>
              <a:round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Arial"/>
                  </a:defRPr>
                </a:pPr>
                <a:endParaRPr lang="de-DE"/>
              </a:p>
            </c:txPr>
            <c:dLblPos val="r"/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Jahresplan!$C$5:$N$5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Mär</c:v>
                </c:pt>
                <c:pt idx="3">
                  <c:v>Apr</c:v>
                </c:pt>
                <c:pt idx="4">
                  <c:v>Mai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Okt</c:v>
                </c:pt>
                <c:pt idx="10">
                  <c:v>Nov</c:v>
                </c:pt>
                <c:pt idx="11">
                  <c:v>Dez</c:v>
                </c:pt>
              </c:strCache>
            </c:strRef>
          </c:cat>
          <c:val>
            <c:numRef>
              <c:f>Jahresplan!$C$6:$N$6</c:f>
              <c:numCache>
                <c:formatCode>#,##0</c:formatCode>
                <c:ptCount val="12"/>
                <c:pt idx="0">
                  <c:v>3080</c:v>
                </c:pt>
                <c:pt idx="1">
                  <c:v>3040</c:v>
                </c:pt>
                <c:pt idx="2">
                  <c:v>3010</c:v>
                </c:pt>
                <c:pt idx="3">
                  <c:v>3050</c:v>
                </c:pt>
                <c:pt idx="4">
                  <c:v>3080</c:v>
                </c:pt>
                <c:pt idx="5">
                  <c:v>3020</c:v>
                </c:pt>
                <c:pt idx="6">
                  <c:v>3300</c:v>
                </c:pt>
                <c:pt idx="7">
                  <c:v>3030</c:v>
                </c:pt>
                <c:pt idx="8">
                  <c:v>3060</c:v>
                </c:pt>
                <c:pt idx="9">
                  <c:v>3040</c:v>
                </c:pt>
                <c:pt idx="10">
                  <c:v>3090</c:v>
                </c:pt>
                <c:pt idx="11">
                  <c:v>3520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0CE-4376-8D24-3B8FF3D2B1DB}"/>
            </c:ext>
          </c:extLst>
        </c:ser>
        <c:ser>
          <c:idx val="1"/>
          <c:order val="1"/>
          <c:tx>
            <c:strRef>
              <c:f>Jahresplan!$B$12</c:f>
              <c:strCache>
                <c:ptCount val="1"/>
                <c:pt idx="0">
                  <c:v>Ausgaben gesamt (€)</c:v>
                </c:pt>
              </c:strCache>
            </c:strRef>
          </c:tx>
          <c:spPr>
            <a:ln w="24120">
              <a:solidFill>
                <a:srgbClr val="B5522F"/>
              </a:solidFill>
              <a:round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Arial"/>
                  </a:defRPr>
                </a:pPr>
                <a:endParaRPr lang="de-DE"/>
              </a:p>
            </c:txPr>
            <c:dLblPos val="r"/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Jahresplan!$C$5:$N$5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Mär</c:v>
                </c:pt>
                <c:pt idx="3">
                  <c:v>Apr</c:v>
                </c:pt>
                <c:pt idx="4">
                  <c:v>Mai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Okt</c:v>
                </c:pt>
                <c:pt idx="10">
                  <c:v>Nov</c:v>
                </c:pt>
                <c:pt idx="11">
                  <c:v>Dez</c:v>
                </c:pt>
              </c:strCache>
            </c:strRef>
          </c:cat>
          <c:val>
            <c:numRef>
              <c:f>Jahresplan!$C$12:$N$12</c:f>
              <c:numCache>
                <c:formatCode>#,##0</c:formatCode>
                <c:ptCount val="12"/>
                <c:pt idx="0">
                  <c:v>2822</c:v>
                </c:pt>
                <c:pt idx="1">
                  <c:v>2788</c:v>
                </c:pt>
                <c:pt idx="2">
                  <c:v>2825</c:v>
                </c:pt>
                <c:pt idx="3">
                  <c:v>2768</c:v>
                </c:pt>
                <c:pt idx="4">
                  <c:v>2875</c:v>
                </c:pt>
                <c:pt idx="5">
                  <c:v>2803</c:v>
                </c:pt>
                <c:pt idx="6">
                  <c:v>2928</c:v>
                </c:pt>
                <c:pt idx="7">
                  <c:v>2822</c:v>
                </c:pt>
                <c:pt idx="8">
                  <c:v>2783</c:v>
                </c:pt>
                <c:pt idx="9">
                  <c:v>2850</c:v>
                </c:pt>
                <c:pt idx="10">
                  <c:v>2988</c:v>
                </c:pt>
                <c:pt idx="11">
                  <c:v>3068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0CE-4376-8D24-3B8FF3D2B1DB}"/>
            </c:ext>
          </c:extLst>
        </c:ser>
        <c:ser>
          <c:idx val="2"/>
          <c:order val="2"/>
          <c:tx>
            <c:strRef>
              <c:f>Jahresplan!$B$9</c:f>
              <c:strCache>
                <c:ptCount val="1"/>
                <c:pt idx="0">
                  <c:v>Sparrate (€)</c:v>
                </c:pt>
              </c:strCache>
            </c:strRef>
          </c:tx>
          <c:spPr>
            <a:ln w="24120">
              <a:solidFill>
                <a:srgbClr val="2F7A5B"/>
              </a:solidFill>
              <a:round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Arial"/>
                  </a:defRPr>
                </a:pPr>
                <a:endParaRPr lang="de-DE"/>
              </a:p>
            </c:txPr>
            <c:dLblPos val="r"/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Jahresplan!$C$5:$N$5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Mär</c:v>
                </c:pt>
                <c:pt idx="3">
                  <c:v>Apr</c:v>
                </c:pt>
                <c:pt idx="4">
                  <c:v>Mai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Okt</c:v>
                </c:pt>
                <c:pt idx="10">
                  <c:v>Nov</c:v>
                </c:pt>
                <c:pt idx="11">
                  <c:v>Dez</c:v>
                </c:pt>
              </c:strCache>
            </c:strRef>
          </c:cat>
          <c:val>
            <c:numRef>
              <c:f>Jahresplan!$C$9:$N$9</c:f>
              <c:numCache>
                <c:formatCode>#,##0</c:formatCode>
                <c:ptCount val="12"/>
                <c:pt idx="0">
                  <c:v>258</c:v>
                </c:pt>
                <c:pt idx="1">
                  <c:v>252</c:v>
                </c:pt>
                <c:pt idx="2">
                  <c:v>185</c:v>
                </c:pt>
                <c:pt idx="3">
                  <c:v>282</c:v>
                </c:pt>
                <c:pt idx="4">
                  <c:v>205</c:v>
                </c:pt>
                <c:pt idx="5">
                  <c:v>217</c:v>
                </c:pt>
                <c:pt idx="6">
                  <c:v>372</c:v>
                </c:pt>
                <c:pt idx="7">
                  <c:v>208</c:v>
                </c:pt>
                <c:pt idx="8">
                  <c:v>277</c:v>
                </c:pt>
                <c:pt idx="9">
                  <c:v>190</c:v>
                </c:pt>
                <c:pt idx="10">
                  <c:v>102</c:v>
                </c:pt>
                <c:pt idx="11">
                  <c:v>452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0CE-4376-8D24-3B8FF3D2B1D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0">
              <a:noFill/>
            </a:ln>
          </c:spPr>
        </c:hiLowLines>
        <c:smooth val="0"/>
        <c:axId val="42625363"/>
        <c:axId val="39823095"/>
      </c:lineChart>
      <c:catAx>
        <c:axId val="42625363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de-DE"/>
          </a:p>
        </c:txPr>
        <c:crossAx val="39823095"/>
        <c:crosses val="autoZero"/>
        <c:auto val="1"/>
        <c:lblAlgn val="ctr"/>
        <c:lblOffset val="100"/>
        <c:noMultiLvlLbl val="0"/>
      </c:catAx>
      <c:valAx>
        <c:axId val="39823095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sz="1000" b="1" strike="noStrike" spc="-1">
                    <a:solidFill>
                      <a:srgbClr val="000000"/>
                    </a:solidFill>
                    <a:latin typeface="Calibri"/>
                  </a:defRPr>
                </a:pPr>
                <a:r>
                  <a:rPr sz="1000" b="1" strike="noStrike" spc="-1">
                    <a:solidFill>
                      <a:srgbClr val="000000"/>
                    </a:solidFill>
                    <a:latin typeface="Calibri"/>
                  </a:rPr>
                  <a:t>€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#,##0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de-DE"/>
          </a:p>
        </c:txPr>
        <c:crossAx val="42625363"/>
        <c:crosses val="autoZero"/>
        <c:crossBetween val="between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sz="1000" b="0" strike="noStrike" spc="-1">
              <a:solidFill>
                <a:srgbClr val="000000"/>
              </a:solidFill>
              <a:latin typeface="Calibri"/>
            </a:defRPr>
          </a:pPr>
          <a:endParaRPr lang="de-DE"/>
        </a:p>
      </c:txPr>
    </c:legend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8740157499999996" l="0.7" r="0.7" t="0.78740157499999996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14</xdr:row>
      <xdr:rowOff>0</xdr:rowOff>
    </xdr:from>
    <xdr:to>
      <xdr:col>6</xdr:col>
      <xdr:colOff>666750</xdr:colOff>
      <xdr:row>27</xdr:row>
      <xdr:rowOff>42840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6</xdr:col>
      <xdr:colOff>704849</xdr:colOff>
      <xdr:row>14</xdr:row>
      <xdr:rowOff>0</xdr:rowOff>
    </xdr:from>
    <xdr:to>
      <xdr:col>14</xdr:col>
      <xdr:colOff>9524</xdr:colOff>
      <xdr:row>27</xdr:row>
      <xdr:rowOff>42840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13</xdr:row>
      <xdr:rowOff>0</xdr:rowOff>
    </xdr:from>
    <xdr:to>
      <xdr:col>14</xdr:col>
      <xdr:colOff>13320</xdr:colOff>
      <xdr:row>27</xdr:row>
      <xdr:rowOff>32400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R31"/>
  <sheetViews>
    <sheetView showGridLines="0"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A42" sqref="AA42"/>
    </sheetView>
  </sheetViews>
  <sheetFormatPr baseColWidth="10" defaultColWidth="8.7109375" defaultRowHeight="15" x14ac:dyDescent="0.25"/>
  <cols>
    <col min="1" max="1" width="2.42578125" customWidth="1"/>
    <col min="2" max="2" width="12" customWidth="1"/>
    <col min="3" max="13" width="10.5703125" customWidth="1"/>
    <col min="14" max="14" width="12" customWidth="1"/>
    <col min="16" max="18" width="0.5703125" customWidth="1"/>
    <col min="19" max="19" width="0.7109375" customWidth="1"/>
    <col min="20" max="22" width="0.42578125" customWidth="1"/>
  </cols>
  <sheetData>
    <row r="1" spans="2:18" x14ac:dyDescent="0.25">
      <c r="R1" t="s">
        <v>0</v>
      </c>
    </row>
    <row r="2" spans="2:18" ht="30" customHeight="1" x14ac:dyDescent="0.25">
      <c r="B2" s="98" t="s">
        <v>158</v>
      </c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</row>
    <row r="3" spans="2:18" ht="15.75" customHeight="1" x14ac:dyDescent="0.25">
      <c r="B3" s="13" t="str">
        <f>"Monatsübersicht · "&amp;Budget!D5&amp;" "&amp;Budget!E5&amp;"  —  alle Werte stammen aus dem Blatt »Budget«."</f>
        <v>Monatsübersicht · Januar 2026  —  alle Werte stammen aus dem Blatt »Budget«.</v>
      </c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</row>
    <row r="5" spans="2:18" ht="13.5" customHeight="1" x14ac:dyDescent="0.25">
      <c r="B5" s="12" t="s">
        <v>1</v>
      </c>
      <c r="C5" s="12"/>
      <c r="D5" s="12"/>
      <c r="E5" s="12" t="s">
        <v>2</v>
      </c>
      <c r="F5" s="12"/>
      <c r="G5" s="12"/>
      <c r="H5" s="12" t="s">
        <v>3</v>
      </c>
      <c r="I5" s="12"/>
      <c r="J5" s="12"/>
      <c r="K5" s="12" t="s">
        <v>4</v>
      </c>
      <c r="L5" s="12"/>
      <c r="M5" s="12"/>
      <c r="N5" s="12"/>
    </row>
    <row r="6" spans="2:18" ht="30" customHeight="1" x14ac:dyDescent="0.25">
      <c r="B6" s="11">
        <f>Budget!E13</f>
        <v>3080</v>
      </c>
      <c r="C6" s="11"/>
      <c r="D6" s="11"/>
      <c r="E6" s="10">
        <f>Budget!E38</f>
        <v>2822</v>
      </c>
      <c r="F6" s="10"/>
      <c r="G6" s="10"/>
      <c r="H6" s="9">
        <f>Budget!E39</f>
        <v>258</v>
      </c>
      <c r="I6" s="9"/>
      <c r="J6" s="9"/>
      <c r="K6" s="8">
        <f>IF(Budget!E13=0,0,Budget!E39/Budget!E13)</f>
        <v>8.3766233766233766E-2</v>
      </c>
      <c r="L6" s="8"/>
      <c r="M6" s="8"/>
      <c r="N6" s="8"/>
    </row>
    <row r="7" spans="2:18" ht="6" customHeight="1" x14ac:dyDescent="0.25">
      <c r="B7" s="15"/>
      <c r="C7" s="15"/>
      <c r="D7" s="15"/>
      <c r="E7" s="16"/>
      <c r="F7" s="16"/>
      <c r="G7" s="16"/>
      <c r="H7" s="17"/>
      <c r="I7" s="17"/>
      <c r="J7" s="17"/>
      <c r="K7" s="18"/>
      <c r="L7" s="18"/>
      <c r="M7" s="18"/>
      <c r="N7" s="18"/>
    </row>
    <row r="9" spans="2:18" ht="19.5" customHeight="1" x14ac:dyDescent="0.25">
      <c r="B9" s="7" t="s">
        <v>5</v>
      </c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</row>
    <row r="10" spans="2:18" ht="15.75" customHeight="1" x14ac:dyDescent="0.25">
      <c r="B10" s="6" t="s">
        <v>6</v>
      </c>
      <c r="C10" s="6"/>
      <c r="D10" s="6"/>
      <c r="E10" s="6"/>
      <c r="F10" s="5" t="s">
        <v>7</v>
      </c>
      <c r="G10" s="5"/>
      <c r="H10" s="4" t="s">
        <v>8</v>
      </c>
      <c r="I10" s="4"/>
      <c r="J10" s="4" t="s">
        <v>9</v>
      </c>
      <c r="K10" s="4"/>
      <c r="L10" s="4" t="s">
        <v>10</v>
      </c>
      <c r="M10" s="4"/>
      <c r="N10" s="20" t="s">
        <v>11</v>
      </c>
    </row>
    <row r="11" spans="2:18" ht="18.75" customHeight="1" x14ac:dyDescent="0.25">
      <c r="B11" s="3" t="s">
        <v>12</v>
      </c>
      <c r="C11" s="3"/>
      <c r="D11" s="3"/>
      <c r="E11" s="3"/>
      <c r="F11" s="2">
        <v>0.5</v>
      </c>
      <c r="G11" s="2"/>
      <c r="H11" s="1">
        <f>0.5*Budget!E13</f>
        <v>1540</v>
      </c>
      <c r="I11" s="1"/>
      <c r="J11" s="77">
        <f>Budget!E24</f>
        <v>1816</v>
      </c>
      <c r="K11" s="77"/>
      <c r="L11" s="1">
        <f>H11-J11</f>
        <v>-276</v>
      </c>
      <c r="M11" s="1"/>
      <c r="N11" s="23" t="str">
        <f>IF(J11&lt;=H11,"im Ziel","über Ziel")</f>
        <v>über Ziel</v>
      </c>
    </row>
    <row r="12" spans="2:18" ht="18.75" customHeight="1" x14ac:dyDescent="0.25">
      <c r="B12" s="78" t="s">
        <v>13</v>
      </c>
      <c r="C12" s="78"/>
      <c r="D12" s="78"/>
      <c r="E12" s="78"/>
      <c r="F12" s="79">
        <v>0.3</v>
      </c>
      <c r="G12" s="79"/>
      <c r="H12" s="80">
        <f>0.3*Budget!E13</f>
        <v>924</v>
      </c>
      <c r="I12" s="80"/>
      <c r="J12" s="81">
        <f>Budget!E37</f>
        <v>1006</v>
      </c>
      <c r="K12" s="81"/>
      <c r="L12" s="80">
        <f>H12-J12</f>
        <v>-82</v>
      </c>
      <c r="M12" s="80"/>
      <c r="N12" s="25" t="str">
        <f>IF(J12&lt;=H12,"im Ziel","über Ziel")</f>
        <v>über Ziel</v>
      </c>
    </row>
    <row r="13" spans="2:18" ht="18.75" customHeight="1" x14ac:dyDescent="0.25">
      <c r="B13" s="3" t="s">
        <v>14</v>
      </c>
      <c r="C13" s="3"/>
      <c r="D13" s="3"/>
      <c r="E13" s="3"/>
      <c r="F13" s="2">
        <v>0.2</v>
      </c>
      <c r="G13" s="2"/>
      <c r="H13" s="1">
        <f>0.2*Budget!E13</f>
        <v>616</v>
      </c>
      <c r="I13" s="1"/>
      <c r="J13" s="77">
        <f>Budget!E39</f>
        <v>258</v>
      </c>
      <c r="K13" s="77"/>
      <c r="L13" s="1">
        <f>H13-J13</f>
        <v>358</v>
      </c>
      <c r="M13" s="1"/>
      <c r="N13" s="23" t="str">
        <f>IF(J13&gt;=H13,"im Ziel","unter Ziel")</f>
        <v>unter Ziel</v>
      </c>
    </row>
    <row r="18" spans="2:18" x14ac:dyDescent="0.25">
      <c r="P18" s="26" t="s">
        <v>15</v>
      </c>
    </row>
    <row r="20" spans="2:18" x14ac:dyDescent="0.25">
      <c r="B20" s="27" t="s">
        <v>16</v>
      </c>
      <c r="P20" t="s">
        <v>6</v>
      </c>
      <c r="Q20" t="s">
        <v>17</v>
      </c>
    </row>
    <row r="21" spans="2:18" x14ac:dyDescent="0.25">
      <c r="P21" t="s">
        <v>18</v>
      </c>
      <c r="Q21" s="28">
        <f>Budget!E24</f>
        <v>1816</v>
      </c>
    </row>
    <row r="22" spans="2:18" x14ac:dyDescent="0.25">
      <c r="P22" t="s">
        <v>19</v>
      </c>
      <c r="Q22" s="28">
        <f>Budget!E37</f>
        <v>1006</v>
      </c>
    </row>
    <row r="23" spans="2:18" x14ac:dyDescent="0.25">
      <c r="P23" t="s">
        <v>20</v>
      </c>
      <c r="Q23" s="28">
        <f>Budget!E39</f>
        <v>258</v>
      </c>
    </row>
    <row r="24" spans="2:18" x14ac:dyDescent="0.25">
      <c r="P24" t="s">
        <v>21</v>
      </c>
      <c r="Q24" t="s">
        <v>22</v>
      </c>
      <c r="R24" t="s">
        <v>23</v>
      </c>
    </row>
    <row r="25" spans="2:18" x14ac:dyDescent="0.25">
      <c r="P25" t="s">
        <v>24</v>
      </c>
      <c r="Q25" s="28">
        <f>0.5*Budget!E13</f>
        <v>1540</v>
      </c>
      <c r="R25" s="28">
        <f>Budget!E24</f>
        <v>1816</v>
      </c>
    </row>
    <row r="26" spans="2:18" x14ac:dyDescent="0.25">
      <c r="P26" t="s">
        <v>25</v>
      </c>
      <c r="Q26" s="28">
        <f>0.3*Budget!E13</f>
        <v>924</v>
      </c>
      <c r="R26" s="28">
        <f>Budget!E37</f>
        <v>1006</v>
      </c>
    </row>
    <row r="27" spans="2:18" x14ac:dyDescent="0.25">
      <c r="P27" t="s">
        <v>26</v>
      </c>
      <c r="Q27" s="28">
        <f>0.2*Budget!E13</f>
        <v>616</v>
      </c>
      <c r="R27" s="28">
        <f>Budget!E39</f>
        <v>258</v>
      </c>
    </row>
    <row r="31" spans="2:18" ht="25.5" customHeight="1" x14ac:dyDescent="0.25">
      <c r="B31" s="82" t="s">
        <v>27</v>
      </c>
      <c r="C31" s="82"/>
      <c r="D31" s="82"/>
      <c r="E31" s="82"/>
      <c r="F31" s="82"/>
      <c r="G31" s="82"/>
      <c r="H31" s="82"/>
      <c r="I31" s="82"/>
      <c r="J31" s="82"/>
      <c r="K31" s="82"/>
      <c r="L31" s="82"/>
      <c r="M31" s="82"/>
      <c r="N31" s="82"/>
    </row>
  </sheetData>
  <mergeCells count="32">
    <mergeCell ref="B31:N31"/>
    <mergeCell ref="B13:E13"/>
    <mergeCell ref="F13:G13"/>
    <mergeCell ref="H13:I13"/>
    <mergeCell ref="J13:K13"/>
    <mergeCell ref="L13:M13"/>
    <mergeCell ref="B12:E12"/>
    <mergeCell ref="F12:G12"/>
    <mergeCell ref="H12:I12"/>
    <mergeCell ref="J12:K12"/>
    <mergeCell ref="L12:M12"/>
    <mergeCell ref="B11:E11"/>
    <mergeCell ref="F11:G11"/>
    <mergeCell ref="H11:I11"/>
    <mergeCell ref="J11:K11"/>
    <mergeCell ref="L11:M11"/>
    <mergeCell ref="B10:E10"/>
    <mergeCell ref="F10:G10"/>
    <mergeCell ref="H10:I10"/>
    <mergeCell ref="J10:K10"/>
    <mergeCell ref="L10:M10"/>
    <mergeCell ref="B6:D6"/>
    <mergeCell ref="E6:G6"/>
    <mergeCell ref="H6:J6"/>
    <mergeCell ref="K6:N6"/>
    <mergeCell ref="B9:N9"/>
    <mergeCell ref="B2:N2"/>
    <mergeCell ref="B3:N3"/>
    <mergeCell ref="B5:D5"/>
    <mergeCell ref="E5:G5"/>
    <mergeCell ref="H5:J5"/>
    <mergeCell ref="K5:N5"/>
  </mergeCells>
  <conditionalFormatting sqref="N11:N13">
    <cfRule type="expression" dxfId="8" priority="2">
      <formula>N11="im Ziel"</formula>
    </cfRule>
    <cfRule type="expression" dxfId="7" priority="3">
      <formula>OR(N11="über Ziel",N11="unter Ziel")</formula>
    </cfRule>
  </conditionalFormatting>
  <pageMargins left="0.4" right="0.4" top="0.5" bottom="0.4" header="0.511811023622047" footer="0.511811023622047"/>
  <pageSetup orientation="landscape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2:G41"/>
  <sheetViews>
    <sheetView showGridLines="0" zoomScale="110" zoomScaleNormal="110" workbookViewId="0">
      <pane xSplit="1" ySplit="6" topLeftCell="B7" activePane="bottomRight" state="frozen"/>
      <selection pane="topRight" activeCell="B1" sqref="B1"/>
      <selection pane="bottomLeft" activeCell="A7" sqref="A7"/>
      <selection pane="bottomRight"/>
    </sheetView>
  </sheetViews>
  <sheetFormatPr baseColWidth="10" defaultColWidth="8.7109375" defaultRowHeight="15" x14ac:dyDescent="0.25"/>
  <cols>
    <col min="1" max="1" width="2.42578125" customWidth="1"/>
    <col min="2" max="2" width="34" customWidth="1"/>
    <col min="3" max="3" width="10" customWidth="1"/>
    <col min="4" max="6" width="15" customWidth="1"/>
    <col min="7" max="7" width="26" customWidth="1"/>
    <col min="8" max="8" width="2.42578125" customWidth="1"/>
  </cols>
  <sheetData>
    <row r="2" spans="2:7" ht="27.75" customHeight="1" x14ac:dyDescent="0.25">
      <c r="B2" s="83" t="s">
        <v>28</v>
      </c>
      <c r="C2" s="83"/>
      <c r="D2" s="83"/>
      <c r="E2" s="83"/>
      <c r="F2" s="83"/>
      <c r="G2" s="83"/>
    </row>
    <row r="3" spans="2:7" ht="15.75" customHeight="1" x14ac:dyDescent="0.25">
      <c r="B3" s="13" t="s">
        <v>29</v>
      </c>
      <c r="C3" s="13"/>
      <c r="D3" s="13"/>
      <c r="E3" s="13"/>
      <c r="F3" s="13"/>
      <c r="G3" s="13"/>
    </row>
    <row r="5" spans="2:7" ht="19.5" customHeight="1" x14ac:dyDescent="0.25">
      <c r="B5" s="84" t="s">
        <v>30</v>
      </c>
      <c r="C5" s="84"/>
      <c r="D5" s="29" t="s">
        <v>31</v>
      </c>
      <c r="E5" s="30">
        <v>2026</v>
      </c>
    </row>
    <row r="7" spans="2:7" ht="19.5" customHeight="1" x14ac:dyDescent="0.25">
      <c r="B7" s="85" t="s">
        <v>32</v>
      </c>
      <c r="C7" s="85"/>
      <c r="D7" s="85"/>
      <c r="E7" s="85"/>
      <c r="F7" s="85"/>
      <c r="G7" s="85"/>
    </row>
    <row r="8" spans="2:7" ht="15.75" customHeight="1" x14ac:dyDescent="0.25">
      <c r="B8" s="19" t="s">
        <v>6</v>
      </c>
      <c r="C8" s="20" t="s">
        <v>33</v>
      </c>
      <c r="D8" s="21" t="s">
        <v>34</v>
      </c>
      <c r="E8" s="21" t="s">
        <v>9</v>
      </c>
      <c r="F8" s="21" t="s">
        <v>35</v>
      </c>
      <c r="G8" s="19" t="s">
        <v>36</v>
      </c>
    </row>
    <row r="9" spans="2:7" ht="18" customHeight="1" x14ac:dyDescent="0.25">
      <c r="B9" s="32" t="s">
        <v>37</v>
      </c>
      <c r="C9" s="33" t="s">
        <v>38</v>
      </c>
      <c r="D9" s="34">
        <v>2650</v>
      </c>
      <c r="E9" s="34">
        <v>2650</v>
      </c>
      <c r="F9" s="35">
        <f>D9-E9</f>
        <v>0</v>
      </c>
      <c r="G9" s="36" t="s">
        <v>39</v>
      </c>
    </row>
    <row r="10" spans="2:7" ht="18" customHeight="1" x14ac:dyDescent="0.25">
      <c r="B10" s="37" t="s">
        <v>40</v>
      </c>
      <c r="C10" s="38" t="s">
        <v>41</v>
      </c>
      <c r="D10" s="34">
        <v>300</v>
      </c>
      <c r="E10" s="34">
        <v>340</v>
      </c>
      <c r="F10" s="39">
        <f>D10-E10</f>
        <v>-40</v>
      </c>
      <c r="G10" s="40" t="s">
        <v>42</v>
      </c>
    </row>
    <row r="11" spans="2:7" ht="18" customHeight="1" x14ac:dyDescent="0.25">
      <c r="B11" s="32" t="s">
        <v>43</v>
      </c>
      <c r="C11" s="33" t="s">
        <v>41</v>
      </c>
      <c r="D11" s="34">
        <v>45</v>
      </c>
      <c r="E11" s="34">
        <v>52</v>
      </c>
      <c r="F11" s="35">
        <f>D11-E11</f>
        <v>-7</v>
      </c>
      <c r="G11" s="36" t="s">
        <v>44</v>
      </c>
    </row>
    <row r="12" spans="2:7" ht="18" customHeight="1" x14ac:dyDescent="0.25">
      <c r="B12" s="37" t="s">
        <v>45</v>
      </c>
      <c r="C12" s="38" t="s">
        <v>41</v>
      </c>
      <c r="D12" s="34">
        <v>0</v>
      </c>
      <c r="E12" s="34">
        <v>38</v>
      </c>
      <c r="F12" s="39">
        <f>D12-E12</f>
        <v>-38</v>
      </c>
      <c r="G12" s="40" t="s">
        <v>46</v>
      </c>
    </row>
    <row r="13" spans="2:7" ht="19.5" customHeight="1" x14ac:dyDescent="0.25">
      <c r="B13" s="41" t="s">
        <v>47</v>
      </c>
      <c r="C13" s="42"/>
      <c r="D13" s="43">
        <f>SUM(D9:D12)</f>
        <v>2995</v>
      </c>
      <c r="E13" s="43">
        <f>SUM(E9:E12)</f>
        <v>3080</v>
      </c>
      <c r="F13" s="43">
        <f>D13-E13</f>
        <v>-85</v>
      </c>
      <c r="G13" s="42"/>
    </row>
    <row r="15" spans="2:7" ht="19.5" customHeight="1" x14ac:dyDescent="0.25">
      <c r="B15" s="85" t="s">
        <v>48</v>
      </c>
      <c r="C15" s="85"/>
      <c r="D15" s="85"/>
      <c r="E15" s="85"/>
      <c r="F15" s="85"/>
      <c r="G15" s="85"/>
    </row>
    <row r="16" spans="2:7" ht="15.75" customHeight="1" x14ac:dyDescent="0.25">
      <c r="B16" s="19" t="s">
        <v>6</v>
      </c>
      <c r="C16" s="20" t="s">
        <v>33</v>
      </c>
      <c r="D16" s="21" t="s">
        <v>49</v>
      </c>
      <c r="E16" s="21" t="s">
        <v>9</v>
      </c>
      <c r="F16" s="21" t="s">
        <v>35</v>
      </c>
      <c r="G16" s="19" t="s">
        <v>36</v>
      </c>
    </row>
    <row r="17" spans="2:7" ht="18" customHeight="1" x14ac:dyDescent="0.25">
      <c r="B17" s="32" t="s">
        <v>50</v>
      </c>
      <c r="C17" s="33" t="s">
        <v>38</v>
      </c>
      <c r="D17" s="34">
        <v>980</v>
      </c>
      <c r="E17" s="34">
        <v>980</v>
      </c>
      <c r="F17" s="35">
        <f t="shared" ref="F17:F24" si="0">D17-E17</f>
        <v>0</v>
      </c>
      <c r="G17" s="36" t="s">
        <v>51</v>
      </c>
    </row>
    <row r="18" spans="2:7" ht="18" customHeight="1" x14ac:dyDescent="0.25">
      <c r="B18" s="37" t="s">
        <v>52</v>
      </c>
      <c r="C18" s="38" t="s">
        <v>38</v>
      </c>
      <c r="D18" s="34">
        <v>135</v>
      </c>
      <c r="E18" s="34">
        <v>128</v>
      </c>
      <c r="F18" s="39">
        <f t="shared" si="0"/>
        <v>7</v>
      </c>
      <c r="G18" s="40" t="s">
        <v>53</v>
      </c>
    </row>
    <row r="19" spans="2:7" ht="18" customHeight="1" x14ac:dyDescent="0.25">
      <c r="B19" s="32" t="s">
        <v>54</v>
      </c>
      <c r="C19" s="33" t="s">
        <v>38</v>
      </c>
      <c r="D19" s="34">
        <v>165</v>
      </c>
      <c r="E19" s="34">
        <v>165</v>
      </c>
      <c r="F19" s="35">
        <f t="shared" si="0"/>
        <v>0</v>
      </c>
      <c r="G19" s="36" t="s">
        <v>55</v>
      </c>
    </row>
    <row r="20" spans="2:7" ht="18" customHeight="1" x14ac:dyDescent="0.25">
      <c r="B20" s="37" t="s">
        <v>56</v>
      </c>
      <c r="C20" s="38" t="s">
        <v>38</v>
      </c>
      <c r="D20" s="34">
        <v>190</v>
      </c>
      <c r="E20" s="34">
        <v>205</v>
      </c>
      <c r="F20" s="39">
        <f t="shared" si="0"/>
        <v>-15</v>
      </c>
      <c r="G20" s="40" t="s">
        <v>57</v>
      </c>
    </row>
    <row r="21" spans="2:7" ht="18" customHeight="1" x14ac:dyDescent="0.25">
      <c r="B21" s="32" t="s">
        <v>58</v>
      </c>
      <c r="C21" s="33" t="s">
        <v>38</v>
      </c>
      <c r="D21" s="34">
        <v>55</v>
      </c>
      <c r="E21" s="34">
        <v>55</v>
      </c>
      <c r="F21" s="35">
        <f t="shared" si="0"/>
        <v>0</v>
      </c>
      <c r="G21" s="36" t="s">
        <v>59</v>
      </c>
    </row>
    <row r="22" spans="2:7" ht="18" customHeight="1" x14ac:dyDescent="0.25">
      <c r="B22" s="37" t="s">
        <v>60</v>
      </c>
      <c r="C22" s="38" t="s">
        <v>38</v>
      </c>
      <c r="D22" s="34">
        <v>63</v>
      </c>
      <c r="E22" s="34">
        <v>63</v>
      </c>
      <c r="F22" s="39">
        <f t="shared" si="0"/>
        <v>0</v>
      </c>
      <c r="G22" s="40" t="s">
        <v>61</v>
      </c>
    </row>
    <row r="23" spans="2:7" ht="18" customHeight="1" x14ac:dyDescent="0.25">
      <c r="B23" s="32" t="s">
        <v>62</v>
      </c>
      <c r="C23" s="33" t="s">
        <v>38</v>
      </c>
      <c r="D23" s="34">
        <v>220</v>
      </c>
      <c r="E23" s="34">
        <v>220</v>
      </c>
      <c r="F23" s="35">
        <f t="shared" si="0"/>
        <v>0</v>
      </c>
      <c r="G23" s="36" t="s">
        <v>63</v>
      </c>
    </row>
    <row r="24" spans="2:7" ht="19.5" customHeight="1" x14ac:dyDescent="0.25">
      <c r="B24" s="44" t="s">
        <v>64</v>
      </c>
      <c r="C24" s="45"/>
      <c r="D24" s="46">
        <f>SUM(D17:D23)</f>
        <v>1808</v>
      </c>
      <c r="E24" s="46">
        <f>SUM(E17:E23)</f>
        <v>1816</v>
      </c>
      <c r="F24" s="46">
        <f t="shared" si="0"/>
        <v>-8</v>
      </c>
      <c r="G24" s="45"/>
    </row>
    <row r="26" spans="2:7" ht="19.5" customHeight="1" x14ac:dyDescent="0.25">
      <c r="B26" s="85" t="s">
        <v>65</v>
      </c>
      <c r="C26" s="85"/>
      <c r="D26" s="85"/>
      <c r="E26" s="85"/>
      <c r="F26" s="85"/>
      <c r="G26" s="85"/>
    </row>
    <row r="27" spans="2:7" ht="15.75" customHeight="1" x14ac:dyDescent="0.25">
      <c r="B27" s="19" t="s">
        <v>6</v>
      </c>
      <c r="C27" s="20" t="s">
        <v>33</v>
      </c>
      <c r="D27" s="21" t="s">
        <v>49</v>
      </c>
      <c r="E27" s="21" t="s">
        <v>9</v>
      </c>
      <c r="F27" s="21" t="s">
        <v>35</v>
      </c>
      <c r="G27" s="19" t="s">
        <v>36</v>
      </c>
    </row>
    <row r="28" spans="2:7" ht="18" customHeight="1" x14ac:dyDescent="0.25">
      <c r="B28" s="32" t="s">
        <v>66</v>
      </c>
      <c r="C28" s="33" t="s">
        <v>41</v>
      </c>
      <c r="D28" s="34">
        <v>420</v>
      </c>
      <c r="E28" s="34">
        <v>448</v>
      </c>
      <c r="F28" s="35">
        <f t="shared" ref="F28:F39" si="1">D28-E28</f>
        <v>-28</v>
      </c>
      <c r="G28" s="36" t="s">
        <v>67</v>
      </c>
    </row>
    <row r="29" spans="2:7" ht="18" customHeight="1" x14ac:dyDescent="0.25">
      <c r="B29" s="37" t="s">
        <v>68</v>
      </c>
      <c r="C29" s="38" t="s">
        <v>41</v>
      </c>
      <c r="D29" s="34">
        <v>60</v>
      </c>
      <c r="E29" s="34">
        <v>54</v>
      </c>
      <c r="F29" s="39">
        <f t="shared" si="1"/>
        <v>6</v>
      </c>
      <c r="G29" s="40"/>
    </row>
    <row r="30" spans="2:7" ht="18" customHeight="1" x14ac:dyDescent="0.25">
      <c r="B30" s="32" t="s">
        <v>69</v>
      </c>
      <c r="C30" s="33" t="s">
        <v>41</v>
      </c>
      <c r="D30" s="34">
        <v>90</v>
      </c>
      <c r="E30" s="34">
        <v>112</v>
      </c>
      <c r="F30" s="35">
        <f t="shared" si="1"/>
        <v>-22</v>
      </c>
      <c r="G30" s="36" t="s">
        <v>70</v>
      </c>
    </row>
    <row r="31" spans="2:7" ht="18" customHeight="1" x14ac:dyDescent="0.25">
      <c r="B31" s="37" t="s">
        <v>71</v>
      </c>
      <c r="C31" s="38" t="s">
        <v>41</v>
      </c>
      <c r="D31" s="34">
        <v>110</v>
      </c>
      <c r="E31" s="34">
        <v>95</v>
      </c>
      <c r="F31" s="39">
        <f t="shared" si="1"/>
        <v>15</v>
      </c>
      <c r="G31" s="40"/>
    </row>
    <row r="32" spans="2:7" ht="18" customHeight="1" x14ac:dyDescent="0.25">
      <c r="B32" s="32" t="s">
        <v>72</v>
      </c>
      <c r="C32" s="33" t="s">
        <v>41</v>
      </c>
      <c r="D32" s="34">
        <v>70</v>
      </c>
      <c r="E32" s="34">
        <v>40</v>
      </c>
      <c r="F32" s="35">
        <f t="shared" si="1"/>
        <v>30</v>
      </c>
      <c r="G32" s="36"/>
    </row>
    <row r="33" spans="2:7" ht="18" customHeight="1" x14ac:dyDescent="0.25">
      <c r="B33" s="37" t="s">
        <v>73</v>
      </c>
      <c r="C33" s="38" t="s">
        <v>41</v>
      </c>
      <c r="D33" s="34">
        <v>50</v>
      </c>
      <c r="E33" s="34">
        <v>62</v>
      </c>
      <c r="F33" s="39">
        <f t="shared" si="1"/>
        <v>-12</v>
      </c>
      <c r="G33" s="40"/>
    </row>
    <row r="34" spans="2:7" ht="18" customHeight="1" x14ac:dyDescent="0.25">
      <c r="B34" s="32" t="s">
        <v>74</v>
      </c>
      <c r="C34" s="33" t="s">
        <v>41</v>
      </c>
      <c r="D34" s="34">
        <v>120</v>
      </c>
      <c r="E34" s="34">
        <v>120</v>
      </c>
      <c r="F34" s="35">
        <f t="shared" si="1"/>
        <v>0</v>
      </c>
      <c r="G34" s="36" t="s">
        <v>75</v>
      </c>
    </row>
    <row r="35" spans="2:7" ht="18" customHeight="1" x14ac:dyDescent="0.25">
      <c r="B35" s="37" t="s">
        <v>76</v>
      </c>
      <c r="C35" s="38" t="s">
        <v>41</v>
      </c>
      <c r="D35" s="34">
        <v>35</v>
      </c>
      <c r="E35" s="34">
        <v>28</v>
      </c>
      <c r="F35" s="39">
        <f t="shared" si="1"/>
        <v>7</v>
      </c>
      <c r="G35" s="40"/>
    </row>
    <row r="36" spans="2:7" ht="18" customHeight="1" x14ac:dyDescent="0.25">
      <c r="B36" s="32" t="s">
        <v>77</v>
      </c>
      <c r="C36" s="33" t="s">
        <v>41</v>
      </c>
      <c r="D36" s="34">
        <v>60</v>
      </c>
      <c r="E36" s="34">
        <v>47</v>
      </c>
      <c r="F36" s="35">
        <f t="shared" si="1"/>
        <v>13</v>
      </c>
      <c r="G36" s="36"/>
    </row>
    <row r="37" spans="2:7" ht="19.5" customHeight="1" x14ac:dyDescent="0.25">
      <c r="B37" s="44" t="s">
        <v>78</v>
      </c>
      <c r="C37" s="45"/>
      <c r="D37" s="46">
        <f>SUM(D28:D36)</f>
        <v>1015</v>
      </c>
      <c r="E37" s="46">
        <f>SUM(E28:E36)</f>
        <v>1006</v>
      </c>
      <c r="F37" s="46">
        <f t="shared" si="1"/>
        <v>9</v>
      </c>
      <c r="G37" s="45"/>
    </row>
    <row r="38" spans="2:7" ht="21.75" customHeight="1" x14ac:dyDescent="0.25">
      <c r="B38" s="31" t="s">
        <v>79</v>
      </c>
      <c r="C38" s="47"/>
      <c r="D38" s="48">
        <f>D24+D37</f>
        <v>2823</v>
      </c>
      <c r="E38" s="48">
        <f>E24+E37</f>
        <v>2822</v>
      </c>
      <c r="F38" s="48">
        <f t="shared" si="1"/>
        <v>1</v>
      </c>
      <c r="G38" s="47"/>
    </row>
    <row r="39" spans="2:7" ht="21.75" customHeight="1" x14ac:dyDescent="0.25">
      <c r="B39" s="86" t="s">
        <v>80</v>
      </c>
      <c r="C39" s="86"/>
      <c r="D39" s="49">
        <f>D13-D38</f>
        <v>172</v>
      </c>
      <c r="E39" s="49">
        <f>E13-E38</f>
        <v>258</v>
      </c>
      <c r="F39" s="50">
        <f t="shared" si="1"/>
        <v>-86</v>
      </c>
      <c r="G39" s="51"/>
    </row>
    <row r="41" spans="2:7" ht="27.75" customHeight="1" x14ac:dyDescent="0.25">
      <c r="B41" s="82" t="s">
        <v>81</v>
      </c>
      <c r="C41" s="82"/>
      <c r="D41" s="82"/>
      <c r="E41" s="82"/>
      <c r="F41" s="82"/>
      <c r="G41" s="82"/>
    </row>
  </sheetData>
  <mergeCells count="8">
    <mergeCell ref="B26:G26"/>
    <mergeCell ref="B39:C39"/>
    <mergeCell ref="B41:G41"/>
    <mergeCell ref="B2:G2"/>
    <mergeCell ref="B3:G3"/>
    <mergeCell ref="B5:C5"/>
    <mergeCell ref="B7:G7"/>
    <mergeCell ref="B15:G15"/>
  </mergeCells>
  <conditionalFormatting sqref="F9:F12">
    <cfRule type="cellIs" dxfId="6" priority="2" operator="lessThan">
      <formula>0</formula>
    </cfRule>
    <cfRule type="cellIs" dxfId="5" priority="3" operator="greaterThan">
      <formula>0</formula>
    </cfRule>
  </conditionalFormatting>
  <conditionalFormatting sqref="F17:F23">
    <cfRule type="cellIs" dxfId="4" priority="4" operator="lessThan">
      <formula>0</formula>
    </cfRule>
    <cfRule type="cellIs" dxfId="3" priority="5" operator="greaterThan">
      <formula>0</formula>
    </cfRule>
  </conditionalFormatting>
  <conditionalFormatting sqref="F28:F36">
    <cfRule type="cellIs" dxfId="2" priority="6" operator="lessThan">
      <formula>0</formula>
    </cfRule>
    <cfRule type="cellIs" dxfId="1" priority="7" operator="greaterThan">
      <formula>0</formula>
    </cfRule>
  </conditionalFormatting>
  <dataValidations count="1">
    <dataValidation type="list" allowBlank="1" sqref="D5" xr:uid="{00000000-0002-0000-0100-000000000000}">
      <formula1>"Januar,Februar,März,April,Mai,Juni,Juli,August,September,Oktober,November,Dezember"</formula1>
      <formula2>0</formula2>
    </dataValidation>
  </dataValidations>
  <pageMargins left="0.4" right="0.4" top="0.5" bottom="0.4" header="0.511811023622047" footer="0.511811023622047"/>
  <pageSetup fitToHeight="0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2:P38"/>
  <sheetViews>
    <sheetView showGridLines="0"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baseColWidth="10" defaultColWidth="8.7109375" defaultRowHeight="15" x14ac:dyDescent="0.25"/>
  <cols>
    <col min="1" max="1" width="2.42578125" customWidth="1"/>
    <col min="2" max="2" width="24" customWidth="1"/>
    <col min="3" max="14" width="8.140625" customWidth="1"/>
    <col min="15" max="15" width="12" customWidth="1"/>
    <col min="16" max="16" width="10" customWidth="1"/>
  </cols>
  <sheetData>
    <row r="2" spans="2:16" ht="30" customHeight="1" x14ac:dyDescent="0.25">
      <c r="B2" s="14" t="s">
        <v>82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</row>
    <row r="3" spans="2:16" ht="15.75" customHeight="1" x14ac:dyDescent="0.25">
      <c r="B3" s="13" t="s">
        <v>83</v>
      </c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</row>
    <row r="5" spans="2:16" ht="19.5" customHeight="1" x14ac:dyDescent="0.25">
      <c r="B5" s="52" t="s">
        <v>84</v>
      </c>
      <c r="C5" s="53" t="s">
        <v>85</v>
      </c>
      <c r="D5" s="53" t="s">
        <v>86</v>
      </c>
      <c r="E5" s="53" t="s">
        <v>87</v>
      </c>
      <c r="F5" s="53" t="s">
        <v>88</v>
      </c>
      <c r="G5" s="53" t="s">
        <v>89</v>
      </c>
      <c r="H5" s="53" t="s">
        <v>90</v>
      </c>
      <c r="I5" s="53" t="s">
        <v>91</v>
      </c>
      <c r="J5" s="53" t="s">
        <v>92</v>
      </c>
      <c r="K5" s="53" t="s">
        <v>93</v>
      </c>
      <c r="L5" s="53" t="s">
        <v>94</v>
      </c>
      <c r="M5" s="53" t="s">
        <v>95</v>
      </c>
      <c r="N5" s="53" t="s">
        <v>96</v>
      </c>
      <c r="O5" s="54" t="s">
        <v>97</v>
      </c>
      <c r="P5" s="54" t="s">
        <v>98</v>
      </c>
    </row>
    <row r="6" spans="2:16" x14ac:dyDescent="0.25">
      <c r="B6" s="22" t="s">
        <v>99</v>
      </c>
      <c r="C6" s="55">
        <f>Budget!E13</f>
        <v>3080</v>
      </c>
      <c r="D6" s="56">
        <v>3040</v>
      </c>
      <c r="E6" s="56">
        <v>3010</v>
      </c>
      <c r="F6" s="56">
        <v>3050</v>
      </c>
      <c r="G6" s="56">
        <v>3080</v>
      </c>
      <c r="H6" s="56">
        <v>3020</v>
      </c>
      <c r="I6" s="56">
        <v>3300</v>
      </c>
      <c r="J6" s="56">
        <v>3030</v>
      </c>
      <c r="K6" s="56">
        <v>3060</v>
      </c>
      <c r="L6" s="56">
        <v>3040</v>
      </c>
      <c r="M6" s="56">
        <v>3090</v>
      </c>
      <c r="N6" s="56">
        <v>3520</v>
      </c>
      <c r="O6" s="57">
        <f>SUM(C6:N6)</f>
        <v>37320</v>
      </c>
      <c r="P6" s="58">
        <f>O6/12</f>
        <v>3110</v>
      </c>
    </row>
    <row r="7" spans="2:16" x14ac:dyDescent="0.25">
      <c r="B7" s="24" t="s">
        <v>100</v>
      </c>
      <c r="C7" s="59">
        <f>Budget!E24</f>
        <v>1816</v>
      </c>
      <c r="D7" s="56">
        <v>1808</v>
      </c>
      <c r="E7" s="56">
        <v>1820</v>
      </c>
      <c r="F7" s="56">
        <v>1808</v>
      </c>
      <c r="G7" s="56">
        <v>1835</v>
      </c>
      <c r="H7" s="56">
        <v>1808</v>
      </c>
      <c r="I7" s="56">
        <v>1808</v>
      </c>
      <c r="J7" s="56">
        <v>1812</v>
      </c>
      <c r="K7" s="56">
        <v>1808</v>
      </c>
      <c r="L7" s="56">
        <v>1820</v>
      </c>
      <c r="M7" s="56">
        <v>1808</v>
      </c>
      <c r="N7" s="56">
        <v>1808</v>
      </c>
      <c r="O7" s="60">
        <f>SUM(C7:N7)</f>
        <v>21759</v>
      </c>
      <c r="P7" s="61">
        <f>O7/12</f>
        <v>1813.25</v>
      </c>
    </row>
    <row r="8" spans="2:16" x14ac:dyDescent="0.25">
      <c r="B8" s="22" t="s">
        <v>101</v>
      </c>
      <c r="C8" s="55">
        <f>Budget!E37</f>
        <v>1006</v>
      </c>
      <c r="D8" s="56">
        <v>980</v>
      </c>
      <c r="E8" s="56">
        <v>1005</v>
      </c>
      <c r="F8" s="56">
        <v>960</v>
      </c>
      <c r="G8" s="56">
        <v>1040</v>
      </c>
      <c r="H8" s="56">
        <v>995</v>
      </c>
      <c r="I8" s="56">
        <v>1120</v>
      </c>
      <c r="J8" s="56">
        <v>1010</v>
      </c>
      <c r="K8" s="56">
        <v>975</v>
      </c>
      <c r="L8" s="56">
        <v>1030</v>
      </c>
      <c r="M8" s="56">
        <v>1180</v>
      </c>
      <c r="N8" s="56">
        <v>1260</v>
      </c>
      <c r="O8" s="57">
        <f>SUM(C8:N8)</f>
        <v>12561</v>
      </c>
      <c r="P8" s="58">
        <f>O8/12</f>
        <v>1046.75</v>
      </c>
    </row>
    <row r="9" spans="2:16" x14ac:dyDescent="0.25">
      <c r="B9" s="62" t="s">
        <v>102</v>
      </c>
      <c r="C9" s="63">
        <f t="shared" ref="C9:N9" si="0">C6-C7-C8</f>
        <v>258</v>
      </c>
      <c r="D9" s="63">
        <f t="shared" si="0"/>
        <v>252</v>
      </c>
      <c r="E9" s="63">
        <f t="shared" si="0"/>
        <v>185</v>
      </c>
      <c r="F9" s="63">
        <f t="shared" si="0"/>
        <v>282</v>
      </c>
      <c r="G9" s="63">
        <f t="shared" si="0"/>
        <v>205</v>
      </c>
      <c r="H9" s="63">
        <f t="shared" si="0"/>
        <v>217</v>
      </c>
      <c r="I9" s="63">
        <f t="shared" si="0"/>
        <v>372</v>
      </c>
      <c r="J9" s="63">
        <f t="shared" si="0"/>
        <v>208</v>
      </c>
      <c r="K9" s="63">
        <f t="shared" si="0"/>
        <v>277</v>
      </c>
      <c r="L9" s="63">
        <f t="shared" si="0"/>
        <v>190</v>
      </c>
      <c r="M9" s="63">
        <f t="shared" si="0"/>
        <v>102</v>
      </c>
      <c r="N9" s="63">
        <f t="shared" si="0"/>
        <v>452</v>
      </c>
      <c r="O9" s="64">
        <f>SUM(C9:N9)</f>
        <v>3000</v>
      </c>
      <c r="P9" s="65">
        <f>O9/12</f>
        <v>250</v>
      </c>
    </row>
    <row r="10" spans="2:16" x14ac:dyDescent="0.25">
      <c r="B10" s="66" t="s">
        <v>103</v>
      </c>
      <c r="C10" s="67">
        <f t="shared" ref="C10:O10" si="1">IF(C6=0,0,C9/C6)</f>
        <v>8.3766233766233766E-2</v>
      </c>
      <c r="D10" s="67">
        <f t="shared" si="1"/>
        <v>8.2894736842105257E-2</v>
      </c>
      <c r="E10" s="67">
        <f t="shared" si="1"/>
        <v>6.1461794019933555E-2</v>
      </c>
      <c r="F10" s="67">
        <f t="shared" si="1"/>
        <v>9.2459016393442617E-2</v>
      </c>
      <c r="G10" s="67">
        <f t="shared" si="1"/>
        <v>6.6558441558441553E-2</v>
      </c>
      <c r="H10" s="67">
        <f t="shared" si="1"/>
        <v>7.185430463576159E-2</v>
      </c>
      <c r="I10" s="67">
        <f t="shared" si="1"/>
        <v>0.11272727272727273</v>
      </c>
      <c r="J10" s="67">
        <f t="shared" si="1"/>
        <v>6.8646864686468648E-2</v>
      </c>
      <c r="K10" s="67">
        <f t="shared" si="1"/>
        <v>9.0522875816993462E-2</v>
      </c>
      <c r="L10" s="67">
        <f t="shared" si="1"/>
        <v>6.25E-2</v>
      </c>
      <c r="M10" s="67">
        <f t="shared" si="1"/>
        <v>3.3009708737864081E-2</v>
      </c>
      <c r="N10" s="67">
        <f t="shared" si="1"/>
        <v>0.12840909090909092</v>
      </c>
      <c r="O10" s="68">
        <f t="shared" si="1"/>
        <v>8.0385852090032156E-2</v>
      </c>
      <c r="P10" s="69">
        <f>O10</f>
        <v>8.0385852090032156E-2</v>
      </c>
    </row>
    <row r="12" spans="2:16" x14ac:dyDescent="0.25">
      <c r="B12" s="70" t="s">
        <v>104</v>
      </c>
      <c r="C12" s="71">
        <f t="shared" ref="C12:N12" si="2">C7+C8</f>
        <v>2822</v>
      </c>
      <c r="D12" s="71">
        <f t="shared" si="2"/>
        <v>2788</v>
      </c>
      <c r="E12" s="71">
        <f t="shared" si="2"/>
        <v>2825</v>
      </c>
      <c r="F12" s="71">
        <f t="shared" si="2"/>
        <v>2768</v>
      </c>
      <c r="G12" s="71">
        <f t="shared" si="2"/>
        <v>2875</v>
      </c>
      <c r="H12" s="71">
        <f t="shared" si="2"/>
        <v>2803</v>
      </c>
      <c r="I12" s="71">
        <f t="shared" si="2"/>
        <v>2928</v>
      </c>
      <c r="J12" s="71">
        <f t="shared" si="2"/>
        <v>2822</v>
      </c>
      <c r="K12" s="71">
        <f t="shared" si="2"/>
        <v>2783</v>
      </c>
      <c r="L12" s="71">
        <f t="shared" si="2"/>
        <v>2850</v>
      </c>
      <c r="M12" s="71">
        <f t="shared" si="2"/>
        <v>2988</v>
      </c>
      <c r="N12" s="71">
        <f t="shared" si="2"/>
        <v>3068</v>
      </c>
      <c r="O12" s="72">
        <f>SUM(C12:N12)</f>
        <v>34320</v>
      </c>
    </row>
    <row r="30" spans="2:16" ht="21.75" customHeight="1" x14ac:dyDescent="0.25">
      <c r="B30" s="87" t="s">
        <v>105</v>
      </c>
      <c r="C30" s="87"/>
      <c r="D30" s="87"/>
      <c r="E30" s="87"/>
      <c r="F30" s="87"/>
      <c r="G30" s="87"/>
      <c r="H30" s="87"/>
      <c r="I30" s="87"/>
      <c r="J30" s="87"/>
      <c r="K30" s="87"/>
      <c r="L30" s="87"/>
      <c r="M30" s="87"/>
      <c r="N30" s="87"/>
      <c r="O30" s="87"/>
      <c r="P30" s="87"/>
    </row>
    <row r="31" spans="2:16" ht="15.75" customHeight="1" x14ac:dyDescent="0.25">
      <c r="B31" s="6" t="s">
        <v>22</v>
      </c>
      <c r="C31" s="6"/>
      <c r="D31" s="6"/>
      <c r="E31" s="4" t="s">
        <v>106</v>
      </c>
      <c r="F31" s="4"/>
      <c r="G31" s="4" t="s">
        <v>107</v>
      </c>
      <c r="H31" s="4"/>
      <c r="I31" s="4" t="s">
        <v>108</v>
      </c>
      <c r="J31" s="4"/>
      <c r="K31" s="5" t="s">
        <v>109</v>
      </c>
      <c r="L31" s="5"/>
      <c r="M31" s="6" t="s">
        <v>110</v>
      </c>
      <c r="N31" s="6"/>
      <c r="O31" s="6"/>
      <c r="P31" s="6"/>
    </row>
    <row r="32" spans="2:16" ht="18.75" customHeight="1" x14ac:dyDescent="0.25">
      <c r="B32" s="3" t="s">
        <v>111</v>
      </c>
      <c r="C32" s="3"/>
      <c r="D32" s="3"/>
      <c r="E32" s="88">
        <v>8400</v>
      </c>
      <c r="F32" s="88"/>
      <c r="G32" s="88">
        <v>5600</v>
      </c>
      <c r="H32" s="88"/>
      <c r="I32" s="88">
        <v>400</v>
      </c>
      <c r="J32" s="88"/>
      <c r="K32" s="89" t="s">
        <v>112</v>
      </c>
      <c r="L32" s="89"/>
      <c r="M32" s="90">
        <f>IF(E32=0,0,G32/E32)</f>
        <v>0.66666666666666663</v>
      </c>
      <c r="N32" s="90"/>
      <c r="O32" s="90"/>
      <c r="P32" s="90"/>
    </row>
    <row r="33" spans="2:16" ht="18.75" customHeight="1" x14ac:dyDescent="0.25">
      <c r="B33" s="78" t="s">
        <v>113</v>
      </c>
      <c r="C33" s="78"/>
      <c r="D33" s="78"/>
      <c r="E33" s="88">
        <v>2400</v>
      </c>
      <c r="F33" s="88"/>
      <c r="G33" s="88">
        <v>900</v>
      </c>
      <c r="H33" s="88"/>
      <c r="I33" s="88">
        <v>150</v>
      </c>
      <c r="J33" s="88"/>
      <c r="K33" s="89" t="s">
        <v>114</v>
      </c>
      <c r="L33" s="89"/>
      <c r="M33" s="91">
        <f>IF(E33=0,0,G33/E33)</f>
        <v>0.375</v>
      </c>
      <c r="N33" s="91"/>
      <c r="O33" s="91"/>
      <c r="P33" s="91"/>
    </row>
    <row r="34" spans="2:16" ht="18.75" customHeight="1" x14ac:dyDescent="0.25">
      <c r="B34" s="3" t="s">
        <v>115</v>
      </c>
      <c r="C34" s="3"/>
      <c r="D34" s="3"/>
      <c r="E34" s="88">
        <v>24000</v>
      </c>
      <c r="F34" s="88"/>
      <c r="G34" s="88">
        <v>7200</v>
      </c>
      <c r="H34" s="88"/>
      <c r="I34" s="88">
        <v>500</v>
      </c>
      <c r="J34" s="88"/>
      <c r="K34" s="89" t="s">
        <v>116</v>
      </c>
      <c r="L34" s="89"/>
      <c r="M34" s="90">
        <f>IF(E34=0,0,G34/E34)</f>
        <v>0.3</v>
      </c>
      <c r="N34" s="90"/>
      <c r="O34" s="90"/>
      <c r="P34" s="90"/>
    </row>
    <row r="35" spans="2:16" ht="18.75" customHeight="1" x14ac:dyDescent="0.25">
      <c r="B35" s="78" t="s">
        <v>117</v>
      </c>
      <c r="C35" s="78"/>
      <c r="D35" s="78"/>
      <c r="E35" s="88">
        <v>3000</v>
      </c>
      <c r="F35" s="88"/>
      <c r="G35" s="88">
        <v>1200</v>
      </c>
      <c r="H35" s="88"/>
      <c r="I35" s="88">
        <v>120</v>
      </c>
      <c r="J35" s="88"/>
      <c r="K35" s="89" t="s">
        <v>118</v>
      </c>
      <c r="L35" s="89"/>
      <c r="M35" s="91">
        <f>IF(E35=0,0,G35/E35)</f>
        <v>0.4</v>
      </c>
      <c r="N35" s="91"/>
      <c r="O35" s="91"/>
      <c r="P35" s="91"/>
    </row>
    <row r="36" spans="2:16" ht="19.5" customHeight="1" x14ac:dyDescent="0.25">
      <c r="B36" s="92" t="s">
        <v>119</v>
      </c>
      <c r="C36" s="92"/>
      <c r="D36" s="92"/>
      <c r="E36" s="93">
        <f>SUM(E32:E35)</f>
        <v>37800</v>
      </c>
      <c r="F36" s="93"/>
      <c r="G36" s="93">
        <f>SUM(G32:G35)</f>
        <v>14900</v>
      </c>
      <c r="H36" s="93"/>
      <c r="I36" s="93">
        <f>SUM(I32:I35)</f>
        <v>1170</v>
      </c>
      <c r="J36" s="93"/>
      <c r="K36" s="94"/>
      <c r="L36" s="94"/>
      <c r="M36" s="95">
        <f>IF(E36=0,0,G36/E36)</f>
        <v>0.39417989417989419</v>
      </c>
      <c r="N36" s="95"/>
      <c r="O36" s="95"/>
      <c r="P36" s="95"/>
    </row>
    <row r="38" spans="2:16" ht="25.5" customHeight="1" x14ac:dyDescent="0.25">
      <c r="B38" s="82" t="s">
        <v>120</v>
      </c>
      <c r="C38" s="82"/>
      <c r="D38" s="82"/>
      <c r="E38" s="82"/>
      <c r="F38" s="82"/>
      <c r="G38" s="82"/>
      <c r="H38" s="82"/>
      <c r="I38" s="82"/>
      <c r="J38" s="82"/>
      <c r="K38" s="82"/>
      <c r="L38" s="82"/>
      <c r="M38" s="82"/>
      <c r="N38" s="82"/>
      <c r="O38" s="82"/>
      <c r="P38" s="82"/>
    </row>
  </sheetData>
  <mergeCells count="40">
    <mergeCell ref="M36:P36"/>
    <mergeCell ref="B38:P38"/>
    <mergeCell ref="B36:D36"/>
    <mergeCell ref="E36:F36"/>
    <mergeCell ref="G36:H36"/>
    <mergeCell ref="I36:J36"/>
    <mergeCell ref="K36:L36"/>
    <mergeCell ref="M34:P34"/>
    <mergeCell ref="B35:D35"/>
    <mergeCell ref="E35:F35"/>
    <mergeCell ref="G35:H35"/>
    <mergeCell ref="I35:J35"/>
    <mergeCell ref="K35:L35"/>
    <mergeCell ref="M35:P35"/>
    <mergeCell ref="B34:D34"/>
    <mergeCell ref="E34:F34"/>
    <mergeCell ref="G34:H34"/>
    <mergeCell ref="I34:J34"/>
    <mergeCell ref="K34:L34"/>
    <mergeCell ref="M32:P32"/>
    <mergeCell ref="B33:D33"/>
    <mergeCell ref="E33:F33"/>
    <mergeCell ref="G33:H33"/>
    <mergeCell ref="I33:J33"/>
    <mergeCell ref="K33:L33"/>
    <mergeCell ref="M33:P33"/>
    <mergeCell ref="B32:D32"/>
    <mergeCell ref="E32:F32"/>
    <mergeCell ref="G32:H32"/>
    <mergeCell ref="I32:J32"/>
    <mergeCell ref="K32:L32"/>
    <mergeCell ref="B2:P2"/>
    <mergeCell ref="B3:P3"/>
    <mergeCell ref="B30:P30"/>
    <mergeCell ref="B31:D31"/>
    <mergeCell ref="E31:F31"/>
    <mergeCell ref="G31:H31"/>
    <mergeCell ref="I31:J31"/>
    <mergeCell ref="K31:L31"/>
    <mergeCell ref="M31:P31"/>
  </mergeCells>
  <conditionalFormatting sqref="C9:N9">
    <cfRule type="cellIs" dxfId="0" priority="2" operator="lessThan">
      <formula>0</formula>
    </cfRule>
  </conditionalFormatting>
  <conditionalFormatting sqref="M32:M35">
    <cfRule type="dataBar" priority="3">
      <dataBar>
        <cfvo type="num" val="0"/>
        <cfvo type="num" val="1"/>
        <color rgb="FF2F7A5B"/>
      </dataBar>
      <extLst>
        <ext xmlns:x14="http://schemas.microsoft.com/office/spreadsheetml/2009/9/main" uri="{B025F937-C7B1-47D3-B67F-A62EFF666E3E}">
          <x14:id>{9C5E30EA-8CBA-4352-89E1-3118177EBE70}</x14:id>
        </ext>
      </extLst>
    </cfRule>
  </conditionalFormatting>
  <pageMargins left="0.3" right="0.3" top="0.4" bottom="0.4" header="0.511811023622047" footer="0.511811023622047"/>
  <pageSetup fitToHeight="0" orientation="landscape" horizontalDpi="300" verticalDpi="300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9C5E30EA-8CBA-4352-89E1-3118177EBE70}">
            <x14:dataBar axisPosition="none">
              <x14:cfvo type="num">
                <xm:f>0</xm:f>
              </x14:cfvo>
              <x14:cfvo type="num">
                <xm:f>1</xm:f>
              </x14:cfvo>
              <x14:negativeFillColor rgb="FF2F7A5B"/>
            </x14:dataBar>
          </x14:cfRule>
          <xm:sqref>M32:M35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2:D24"/>
  <sheetViews>
    <sheetView showGridLines="0" zoomScale="110" zoomScaleNormal="110" workbookViewId="0"/>
  </sheetViews>
  <sheetFormatPr baseColWidth="10" defaultColWidth="8.7109375" defaultRowHeight="15" x14ac:dyDescent="0.25"/>
  <cols>
    <col min="1" max="1" width="3" customWidth="1"/>
    <col min="2" max="2" width="4" customWidth="1"/>
    <col min="3" max="3" width="32" customWidth="1"/>
    <col min="4" max="4" width="72" customWidth="1"/>
    <col min="5" max="5" width="3" customWidth="1"/>
  </cols>
  <sheetData>
    <row r="2" spans="2:4" ht="27.75" customHeight="1" x14ac:dyDescent="0.25">
      <c r="B2" s="96" t="s">
        <v>121</v>
      </c>
      <c r="C2" s="96"/>
      <c r="D2" s="96"/>
    </row>
    <row r="3" spans="2:4" ht="15.75" customHeight="1" x14ac:dyDescent="0.25">
      <c r="B3" s="13" t="s">
        <v>122</v>
      </c>
      <c r="C3" s="13"/>
      <c r="D3" s="13"/>
    </row>
    <row r="5" spans="2:4" ht="21.75" customHeight="1" x14ac:dyDescent="0.25">
      <c r="B5" s="97" t="s">
        <v>123</v>
      </c>
      <c r="C5" s="97"/>
      <c r="D5" s="97"/>
    </row>
    <row r="6" spans="2:4" ht="45" customHeight="1" x14ac:dyDescent="0.25">
      <c r="B6" s="73" t="s">
        <v>124</v>
      </c>
      <c r="C6" s="74" t="s">
        <v>125</v>
      </c>
      <c r="D6" s="75" t="s">
        <v>126</v>
      </c>
    </row>
    <row r="7" spans="2:4" ht="30" customHeight="1" x14ac:dyDescent="0.25">
      <c r="B7" s="73" t="s">
        <v>127</v>
      </c>
      <c r="C7" s="74" t="s">
        <v>128</v>
      </c>
      <c r="D7" s="75" t="s">
        <v>129</v>
      </c>
    </row>
    <row r="8" spans="2:4" ht="45" customHeight="1" x14ac:dyDescent="0.25">
      <c r="B8" s="73" t="s">
        <v>130</v>
      </c>
      <c r="C8" s="74" t="s">
        <v>131</v>
      </c>
      <c r="D8" s="75" t="s">
        <v>132</v>
      </c>
    </row>
    <row r="9" spans="2:4" ht="30" customHeight="1" x14ac:dyDescent="0.25">
      <c r="B9" s="73" t="s">
        <v>133</v>
      </c>
      <c r="C9" s="74" t="s">
        <v>134</v>
      </c>
      <c r="D9" s="75" t="s">
        <v>135</v>
      </c>
    </row>
    <row r="10" spans="2:4" ht="30" customHeight="1" x14ac:dyDescent="0.25">
      <c r="B10" s="73" t="s">
        <v>136</v>
      </c>
      <c r="C10" s="74" t="s">
        <v>137</v>
      </c>
      <c r="D10" s="75" t="s">
        <v>138</v>
      </c>
    </row>
    <row r="12" spans="2:4" ht="21.75" customHeight="1" x14ac:dyDescent="0.25">
      <c r="B12" s="97" t="s">
        <v>139</v>
      </c>
      <c r="C12" s="97"/>
      <c r="D12" s="97"/>
    </row>
    <row r="13" spans="2:4" ht="18" customHeight="1" x14ac:dyDescent="0.25">
      <c r="C13" s="76" t="s">
        <v>140</v>
      </c>
      <c r="D13" s="75" t="s">
        <v>141</v>
      </c>
    </row>
    <row r="14" spans="2:4" ht="18" customHeight="1" x14ac:dyDescent="0.25">
      <c r="C14" s="76" t="s">
        <v>142</v>
      </c>
      <c r="D14" s="75" t="s">
        <v>143</v>
      </c>
    </row>
    <row r="15" spans="2:4" ht="18" customHeight="1" x14ac:dyDescent="0.25">
      <c r="C15" s="76" t="s">
        <v>144</v>
      </c>
      <c r="D15" s="75" t="s">
        <v>145</v>
      </c>
    </row>
    <row r="16" spans="2:4" ht="18" customHeight="1" x14ac:dyDescent="0.25">
      <c r="C16" s="76" t="s">
        <v>146</v>
      </c>
      <c r="D16" s="75" t="s">
        <v>147</v>
      </c>
    </row>
    <row r="18" spans="2:4" ht="21.75" customHeight="1" x14ac:dyDescent="0.25">
      <c r="B18" s="97" t="s">
        <v>148</v>
      </c>
      <c r="C18" s="97"/>
      <c r="D18" s="97"/>
    </row>
    <row r="19" spans="2:4" ht="30" customHeight="1" x14ac:dyDescent="0.25">
      <c r="C19" s="76" t="s">
        <v>149</v>
      </c>
      <c r="D19" s="75" t="s">
        <v>150</v>
      </c>
    </row>
    <row r="20" spans="2:4" ht="18" customHeight="1" x14ac:dyDescent="0.25">
      <c r="C20" s="76" t="s">
        <v>151</v>
      </c>
      <c r="D20" s="75" t="s">
        <v>152</v>
      </c>
    </row>
    <row r="21" spans="2:4" ht="18" customHeight="1" x14ac:dyDescent="0.25">
      <c r="C21" s="76" t="s">
        <v>153</v>
      </c>
      <c r="D21" s="75" t="s">
        <v>154</v>
      </c>
    </row>
    <row r="22" spans="2:4" ht="30" customHeight="1" x14ac:dyDescent="0.25">
      <c r="C22" s="76" t="s">
        <v>155</v>
      </c>
      <c r="D22" s="75" t="s">
        <v>156</v>
      </c>
    </row>
    <row r="24" spans="2:4" ht="33.75" customHeight="1" x14ac:dyDescent="0.25">
      <c r="B24" s="82" t="s">
        <v>157</v>
      </c>
      <c r="C24" s="82"/>
      <c r="D24" s="82"/>
    </row>
  </sheetData>
  <mergeCells count="6">
    <mergeCell ref="B24:D24"/>
    <mergeCell ref="B2:D2"/>
    <mergeCell ref="B3:D3"/>
    <mergeCell ref="B5:D5"/>
    <mergeCell ref="B12:D12"/>
    <mergeCell ref="B18:D18"/>
  </mergeCells>
  <pageMargins left="0.5" right="0.5" top="0.6" bottom="0.5" header="0.511811023622047" footer="0.511811023622047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4</vt:i4>
      </vt:variant>
    </vt:vector>
  </HeadingPairs>
  <TitlesOfParts>
    <vt:vector size="8" baseType="lpstr">
      <vt:lpstr>Übersicht</vt:lpstr>
      <vt:lpstr>Budget</vt:lpstr>
      <vt:lpstr>Jahresplan</vt:lpstr>
      <vt:lpstr>Hinweise</vt:lpstr>
      <vt:lpstr>Budget!Druckbereich</vt:lpstr>
      <vt:lpstr>Hinweise!Druckbereich</vt:lpstr>
      <vt:lpstr>Jahresplan!Druckbereich</vt:lpstr>
      <vt:lpstr>Übersicht!Druckbereich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Finanzplan privat 2026</dc:title>
  <dc:subject/>
  <dc:creator>openpyxl</dc:creator>
  <cp:keywords>Finanzplan Haushaltsbuch Budget Sparquote Vorlage 2026</cp:keywords>
  <dc:description>Privater Finanzplan mit Budget, Übersicht, Jahresplan und Sparzielen.</dc:description>
  <cp:lastModifiedBy>Sergio Jiménez Canales</cp:lastModifiedBy>
  <cp:revision>2</cp:revision>
  <dcterms:created xsi:type="dcterms:W3CDTF">2026-10-10T07:09:12Z</dcterms:created>
  <dcterms:modified xsi:type="dcterms:W3CDTF">2026-10-11T10:58:53Z</dcterms:modified>
  <dc:language>en-US</dc:language>
</cp:coreProperties>
</file>